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F\حسابداری صندوق\صندوق طلا-12\گزارش پرتفو\1404\آبان ماه\"/>
    </mc:Choice>
  </mc:AlternateContent>
  <xr:revisionPtr revIDLastSave="0" documentId="13_ncr:1_{87A9EC8D-FF3E-496C-A599-7D2FCD72589B}" xr6:coauthVersionLast="47" xr6:coauthVersionMax="47" xr10:uidLastSave="{00000000-0000-0000-0000-000000000000}"/>
  <bookViews>
    <workbookView xWindow="90" yWindow="7335" windowWidth="28200" windowHeight="8205" xr2:uid="{00000000-000D-0000-FFFF-FFFF00000000}"/>
  </bookViews>
  <sheets>
    <sheet name="صورت وضعیت" sheetId="1" r:id="rId1"/>
    <sheet name="سهام" sheetId="2" r:id="rId2"/>
    <sheet name="اوراق مشتقه" sheetId="3" r:id="rId3"/>
    <sheet name="سپرده" sheetId="7" r:id="rId4"/>
    <sheet name="درآمد" sheetId="8" r:id="rId5"/>
    <sheet name="درآمد سرمایه گذاری در سهام" sheetId="9" r:id="rId6"/>
    <sheet name="درآمد سپرده بانکی" sheetId="13" r:id="rId7"/>
    <sheet name="سایر درآمدها" sheetId="14" r:id="rId8"/>
    <sheet name="سود سپرده بانکی" sheetId="18" r:id="rId9"/>
    <sheet name="درآمد ناشی از فروش" sheetId="19" r:id="rId10"/>
    <sheet name="درآمد اعمال اختیار" sheetId="20" r:id="rId11"/>
    <sheet name="درآمد ناشی از تغییر قیمت اوراق" sheetId="21" r:id="rId12"/>
  </sheets>
  <definedNames>
    <definedName name="_xlnm.Print_Area" localSheetId="2">'اوراق مشتقه'!$A$1:$AF$20</definedName>
    <definedName name="_xlnm.Print_Area" localSheetId="4">درآمد!$A$1:$K$18</definedName>
    <definedName name="_xlnm.Print_Area" localSheetId="10">'درآمد اعمال اختیار'!$A$1:$Z$15</definedName>
    <definedName name="_xlnm.Print_Area" localSheetId="6">'درآمد سپرده بانکی'!$A$1:$K$26</definedName>
    <definedName name="_xlnm.Print_Area" localSheetId="5">'درآمد سرمایه گذاری در سهام'!$A$1:$W$20</definedName>
    <definedName name="_xlnm.Print_Area" localSheetId="11">'درآمد ناشی از تغییر قیمت اوراق'!$A$1:$R$20</definedName>
    <definedName name="_xlnm.Print_Area" localSheetId="9">'درآمد ناشی از فروش'!$A$1:$S$17</definedName>
    <definedName name="_xlnm.Print_Area" localSheetId="7">'سایر درآمدها'!$A$1:$G$18</definedName>
    <definedName name="_xlnm.Print_Area" localSheetId="3">سپرده!$A$1:$M$24</definedName>
    <definedName name="_xlnm.Print_Area" localSheetId="8">'سود سپرده بانکی'!$A$1:$N$16</definedName>
    <definedName name="_xlnm.Print_Area" localSheetId="1">سهام!$A$1:$AA$25</definedName>
    <definedName name="_xlnm.Print_Area" localSheetId="0">'صورت وضعیت'!$A$1:$C$6</definedName>
  </definedNames>
  <calcPr calcId="191029"/>
</workbook>
</file>

<file path=xl/calcChain.xml><?xml version="1.0" encoding="utf-8"?>
<calcChain xmlns="http://schemas.openxmlformats.org/spreadsheetml/2006/main">
  <c r="Q14" i="21" l="1"/>
  <c r="Q10" i="21"/>
  <c r="Q11" i="21"/>
  <c r="Q12" i="21"/>
  <c r="Q13" i="21"/>
  <c r="Q9" i="21"/>
  <c r="Q8" i="21"/>
  <c r="Q9" i="19"/>
  <c r="Q8" i="19"/>
  <c r="T9" i="9"/>
  <c r="T16" i="9" s="1"/>
  <c r="F16" i="9"/>
  <c r="T10" i="9"/>
  <c r="T11" i="9"/>
  <c r="T12" i="9"/>
  <c r="T13" i="9"/>
  <c r="T14" i="9"/>
  <c r="T15" i="9"/>
  <c r="P16" i="9"/>
  <c r="V22" i="2"/>
  <c r="Z22" i="2"/>
  <c r="X22" i="2"/>
  <c r="P22" i="2"/>
  <c r="L22" i="2"/>
  <c r="H22" i="2"/>
  <c r="F22" i="2"/>
  <c r="E14" i="21"/>
  <c r="G14" i="21"/>
  <c r="I14" i="21"/>
  <c r="M14" i="21"/>
  <c r="O14" i="21"/>
  <c r="Y10" i="20"/>
  <c r="W10" i="20"/>
  <c r="M10" i="19"/>
  <c r="O10" i="19"/>
  <c r="M10" i="18"/>
  <c r="I10" i="18"/>
  <c r="G10" i="18"/>
  <c r="C10" i="18"/>
  <c r="H11" i="13"/>
  <c r="F9" i="8" s="1"/>
  <c r="D11" i="13"/>
  <c r="F9" i="13" s="1"/>
  <c r="P26" i="9"/>
  <c r="V16" i="9"/>
  <c r="R16" i="9"/>
  <c r="L16" i="9"/>
  <c r="J16" i="9"/>
  <c r="H16" i="9"/>
  <c r="J11" i="7"/>
  <c r="G28" i="7"/>
  <c r="L11" i="7"/>
  <c r="H11" i="7"/>
  <c r="F11" i="7"/>
  <c r="D11" i="7"/>
  <c r="J11" i="8"/>
  <c r="H11" i="8"/>
  <c r="F10" i="8"/>
  <c r="Q10" i="19" l="1"/>
  <c r="F10" i="13"/>
  <c r="F11" i="13" s="1"/>
  <c r="J9" i="13"/>
  <c r="J11" i="13" s="1"/>
  <c r="J10" i="13"/>
  <c r="F8" i="8"/>
  <c r="F11" i="8" s="1"/>
  <c r="F15" i="8" s="1"/>
</calcChain>
</file>

<file path=xl/sharedStrings.xml><?xml version="1.0" encoding="utf-8"?>
<sst xmlns="http://schemas.openxmlformats.org/spreadsheetml/2006/main" count="273" uniqueCount="104">
  <si>
    <t>صندوق سرمایه گذاری در اوراق بهادار مبتنی بر طلای دماوند</t>
  </si>
  <si>
    <t>صورت وضعیت پرتفوی</t>
  </si>
  <si>
    <t>برای ماه منتهی به 1404/08/30</t>
  </si>
  <si>
    <t>-1</t>
  </si>
  <si>
    <t>سرمایه گذاری ها</t>
  </si>
  <si>
    <t>-1-1</t>
  </si>
  <si>
    <t>سرمایه گذاری در سهام و حق تقدم سهام</t>
  </si>
  <si>
    <t>1404/07/30</t>
  </si>
  <si>
    <t>تغییرات طی دوره</t>
  </si>
  <si>
    <t>1404/08/30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</si>
  <si>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</si>
  <si>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</si>
  <si>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</si>
  <si>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</si>
  <si>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</si>
  <si>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</si>
  <si>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</si>
  <si>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</si>
  <si>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</si>
  <si>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اختیار خرید گواهی سپرده پیوسته شمش طلای +995 GBAB04C1000 10000000.0000-1404/08/18</t>
  </si>
  <si>
    <t>اختیار خرید گواهی سپرده پیوسته شمش طلای +995 GBAB04C1050 10500000.0000-1404/08/18</t>
  </si>
  <si>
    <t>اختیار خرید گواهی سپرده پیوسته شمش طلای +995 GBAB04C1100 11000000.0000-1404/08/18</t>
  </si>
  <si>
    <t>اختیار خرید گواهی سپرده پیوسته شمش طلای +995 GBAB04C1200 12000000.0000-1404/08/18</t>
  </si>
  <si>
    <t>اختیار خرید گواهی سپرده پیوسته شمش طلای +995 GBAB04C800 8000000.0000-1404/08/18</t>
  </si>
  <si>
    <t>اختیار خرید گواهی سپرده پیوسته شمش طلای +995 GBAB04C900 9000000.0000-1404/08/18</t>
  </si>
  <si>
    <t>اختیار خرید گواهی سپرده پیوسته شمش طلای +995 GBAB04C950 9500000.0000-1404/08/18</t>
  </si>
  <si>
    <t>اختیار خرید گواهی سپرده پیوسته شمش طلای +995 GBBA04C1000 10000000.0000-1404/11/19</t>
  </si>
  <si>
    <t>اختیار خرید گواهی سپرده پیوسته شمش طلای +995 GBBA04C1050 10500000.0000-1404/11/19</t>
  </si>
  <si>
    <t>اختیار خرید گواهی سپرده پیوسته شمش طلای +995 GBBA04C800 8000000.0000-1404/11/19</t>
  </si>
  <si>
    <t>اختیار خرید گواهی سپرده پیوسته شمش طلای +995 GBBA04C900 9000000.0000-1404/11/19</t>
  </si>
  <si>
    <t>اختیار خرید گواهی سپرده پیوسته شمش طلای +995 GBBA04C950 9500000.0000-1404/11/19</t>
  </si>
  <si>
    <t>شمش طلا GoldBar</t>
  </si>
  <si>
    <t>جمع</t>
  </si>
  <si>
    <t>نام سهام</t>
  </si>
  <si>
    <t>قیمت اعمال</t>
  </si>
  <si>
    <t>تاریخ اعمال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</si>
  <si>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</si>
  <si>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</si>
  <si>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</si>
  <si>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</si>
  <si>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</si>
  <si>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 خرید</t>
  </si>
  <si>
    <t>موقعیت خرید</t>
  </si>
  <si>
    <t>-</t>
  </si>
  <si>
    <t>سرمایه‌گذاری در  سپرده‌ بانکی</t>
  </si>
  <si>
    <t>سپرده های بانکی</t>
  </si>
  <si>
    <t>مبلغ</t>
  </si>
  <si>
    <t>افزایش</t>
  </si>
  <si>
    <t>کاهش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</si>
  <si>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</si>
  <si>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</si>
  <si>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</si>
  <si>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</si>
  <si>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</si>
  <si>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</si>
  <si>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</si>
  <si>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</si>
  <si>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</si>
  <si>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2-2</t>
  </si>
  <si>
    <t>3-2</t>
  </si>
  <si>
    <t>درآمد حاصل از سرمایه گذاری در سپرده بانکی و گواهی سپرده</t>
  </si>
  <si>
    <t>سایر درآمدها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</si>
  <si>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</si>
  <si>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</si>
  <si>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</si>
  <si>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</si>
  <si>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</si>
  <si>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</si>
  <si>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</si>
  <si>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</si>
  <si>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سکه طلا GoldCoin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</si>
  <si>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</si>
  <si>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</si>
  <si>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</si>
  <si>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</si>
  <si>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تعدیل کارمزد کارگزار</t>
  </si>
  <si>
    <t>هزینه تنزیل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</si>
  <si>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</si>
  <si>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</si>
  <si>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</si>
  <si>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</si>
  <si>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</si>
  <si>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</si>
  <si>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</si>
  <si>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</si>
  <si>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</si>
  <si>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</si>
  <si>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</si>
  <si>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</si>
  <si>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</si>
  <si>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</si>
  <si>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</si>
  <si>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</si>
  <si>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</si>
  <si>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اختیار گواهی سپرده پیوسته شمش طلای +995</t>
  </si>
  <si>
    <t>1404/08/11</t>
  </si>
  <si>
    <t>درآمد ناشی از تغییر قیمت اوراق بهادار</t>
  </si>
  <si>
    <t>سود و زیان ناشی از تغییر قیمت</t>
  </si>
  <si>
    <t xml:space="preserve">سپرده کوتاه مدت بانک ملت </t>
  </si>
  <si>
    <t xml:space="preserve">سپرده کوتاه مدت بانک پاسارگاد </t>
  </si>
  <si>
    <t>سپرده کوتاه مدت بانک پاسارگاد</t>
  </si>
  <si>
    <t>-2-1</t>
  </si>
  <si>
    <t>-2-2</t>
  </si>
  <si>
    <t>-3-2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</si>
</sst>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85">
    <xf numFmtId="0" fontId="0" fillId="0" borderId="0" xfId="0" applyAlignment="1">
      <alignment horizontal="left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4" xfId="0" applyFont="1" applyBorder="1" applyAlignment="1">
      <alignment horizontal="right" vertical="top"/>
    </xf>
    <xf numFmtId="0" fontId="0" fillId="0" borderId="4" xfId="0" applyBorder="1" applyAlignment="1">
      <alignment horizontal="left"/>
    </xf>
    <xf numFmtId="0" fontId="4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top"/>
    </xf>
    <xf numFmtId="0" fontId="4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left"/>
    </xf>
    <xf numFmtId="0" fontId="5" fillId="0" borderId="6" xfId="0" applyFont="1" applyBorder="1" applyAlignment="1">
      <alignment horizontal="right" vertical="top"/>
    </xf>
    <xf numFmtId="3" fontId="5" fillId="0" borderId="6" xfId="0" applyNumberFormat="1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0" fillId="0" borderId="0" xfId="0" applyAlignment="1">
      <alignment horizontal="center"/>
    </xf>
    <xf numFmtId="4" fontId="5" fillId="0" borderId="2" xfId="0" applyNumberFormat="1" applyFont="1" applyBorder="1" applyAlignment="1">
      <alignment horizontal="center" vertical="top"/>
    </xf>
    <xf numFmtId="3" fontId="5" fillId="0" borderId="0" xfId="0" applyNumberFormat="1" applyFont="1" applyAlignment="1">
      <alignment horizontal="center" vertical="top"/>
    </xf>
    <xf numFmtId="4" fontId="5" fillId="0" borderId="0" xfId="0" applyNumberFormat="1" applyFont="1" applyAlignment="1">
      <alignment horizontal="center" vertical="top"/>
    </xf>
    <xf numFmtId="3" fontId="5" fillId="0" borderId="4" xfId="0" applyNumberFormat="1" applyFont="1" applyBorder="1" applyAlignment="1">
      <alignment horizontal="center" vertical="top"/>
    </xf>
    <xf numFmtId="4" fontId="5" fillId="0" borderId="4" xfId="0" applyNumberFormat="1" applyFont="1" applyBorder="1" applyAlignment="1">
      <alignment horizontal="center" vertical="top"/>
    </xf>
    <xf numFmtId="3" fontId="5" fillId="0" borderId="5" xfId="0" applyNumberFormat="1" applyFont="1" applyBorder="1" applyAlignment="1">
      <alignment horizontal="center" vertical="top"/>
    </xf>
    <xf numFmtId="4" fontId="5" fillId="0" borderId="5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left"/>
    </xf>
    <xf numFmtId="49" fontId="5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 vertical="top"/>
    </xf>
    <xf numFmtId="3" fontId="5" fillId="0" borderId="2" xfId="0" applyNumberFormat="1" applyFont="1" applyBorder="1" applyAlignment="1">
      <alignment vertical="top"/>
    </xf>
    <xf numFmtId="3" fontId="5" fillId="0" borderId="0" xfId="0" applyNumberFormat="1" applyFont="1" applyAlignment="1">
      <alignment vertical="top"/>
    </xf>
    <xf numFmtId="0" fontId="5" fillId="0" borderId="2" xfId="0" applyFont="1" applyBorder="1" applyAlignment="1">
      <alignment horizontal="center" vertical="top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3" fontId="5" fillId="0" borderId="0" xfId="0" applyNumberFormat="1" applyFont="1" applyAlignment="1">
      <alignment horizontal="center" vertical="top"/>
    </xf>
    <xf numFmtId="0" fontId="5" fillId="0" borderId="4" xfId="0" applyFont="1" applyBorder="1" applyAlignment="1">
      <alignment horizontal="right" vertical="top"/>
    </xf>
    <xf numFmtId="3" fontId="5" fillId="0" borderId="4" xfId="0" applyNumberFormat="1" applyFont="1" applyBorder="1" applyAlignment="1">
      <alignment horizontal="center" vertical="top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center" vertical="top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3" xfId="0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3" fontId="5" fillId="0" borderId="0" xfId="0" applyNumberFormat="1" applyFont="1" applyBorder="1" applyAlignment="1">
      <alignment horizontal="center" vertical="top"/>
    </xf>
    <xf numFmtId="4" fontId="5" fillId="0" borderId="0" xfId="0" applyNumberFormat="1" applyFont="1" applyBorder="1" applyAlignment="1">
      <alignment horizontal="center" vertical="top"/>
    </xf>
    <xf numFmtId="0" fontId="0" fillId="0" borderId="0" xfId="0" applyBorder="1" applyAlignment="1">
      <alignment horizontal="center"/>
    </xf>
    <xf numFmtId="0" fontId="5" fillId="0" borderId="0" xfId="0" applyFont="1" applyBorder="1" applyAlignment="1">
      <alignment horizontal="right" vertical="top"/>
    </xf>
    <xf numFmtId="3" fontId="5" fillId="0" borderId="0" xfId="0" applyNumberFormat="1" applyFont="1" applyBorder="1" applyAlignment="1">
      <alignment vertical="top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37" fontId="5" fillId="0" borderId="0" xfId="0" applyNumberFormat="1" applyFont="1" applyBorder="1" applyAlignment="1">
      <alignment horizontal="center" vertical="top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top"/>
    </xf>
    <xf numFmtId="49" fontId="3" fillId="0" borderId="0" xfId="0" applyNumberFormat="1" applyFont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 vertical="top"/>
    </xf>
    <xf numFmtId="3" fontId="0" fillId="0" borderId="0" xfId="0" applyNumberFormat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center"/>
    </xf>
    <xf numFmtId="0" fontId="0" fillId="0" borderId="0" xfId="0" applyAlignment="1">
      <alignment horizontal="left" vertical="center"/>
    </xf>
    <xf numFmtId="3" fontId="5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0" fontId="5" fillId="0" borderId="2" xfId="1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 applyAlignment="1">
      <alignment horizontal="center" vertical="center"/>
    </xf>
    <xf numFmtId="10" fontId="5" fillId="0" borderId="0" xfId="1" applyNumberFormat="1" applyFont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7" fontId="5" fillId="0" borderId="2" xfId="0" applyNumberFormat="1" applyFont="1" applyBorder="1" applyAlignment="1">
      <alignment horizontal="center" vertical="top"/>
    </xf>
    <xf numFmtId="37" fontId="5" fillId="0" borderId="4" xfId="0" applyNumberFormat="1" applyFont="1" applyBorder="1" applyAlignment="1">
      <alignment horizontal="center" vertical="top"/>
    </xf>
    <xf numFmtId="37" fontId="5" fillId="0" borderId="5" xfId="0" applyNumberFormat="1" applyFont="1" applyBorder="1" applyAlignment="1">
      <alignment horizontal="center" vertical="top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rightToLeft="1" tabSelected="1" view="pageBreakPreview" zoomScale="60" zoomScaleNormal="100" workbookViewId="0">
      <selection activeCell="B5" sqref="B5:B6"/>
    </sheetView>
  </sheetViews>
  <sheetFormatPr defaultRowHeight="12.75" x14ac:dyDescent="0.2"/>
  <cols>
    <col min="1" max="1" width="72.7109375" customWidth="1"/>
    <col min="2" max="2" width="45.42578125" customWidth="1"/>
    <col min="3" max="3" width="76.5703125" customWidth="1"/>
  </cols>
  <sheetData>
    <row r="1" spans="1:3" ht="29.1" customHeight="1" x14ac:dyDescent="0.2">
      <c r="A1" s="32" t="s">
        <v>0</v>
      </c>
      <c r="B1" s="32"/>
      <c r="C1" s="32"/>
    </row>
    <row r="2" spans="1:3" ht="21.75" customHeight="1" x14ac:dyDescent="0.2">
      <c r="A2" s="32" t="s">
        <v>1</v>
      </c>
      <c r="B2" s="32"/>
      <c r="C2" s="32"/>
    </row>
    <row r="3" spans="1:3" ht="21.75" customHeight="1" x14ac:dyDescent="0.2">
      <c r="A3" s="32" t="s">
        <v>2</v>
      </c>
      <c r="B3" s="32"/>
      <c r="C3" s="32"/>
    </row>
    <row r="4" spans="1:3" ht="7.35" customHeight="1" x14ac:dyDescent="0.2"/>
    <row r="5" spans="1:3" ht="123.6" customHeight="1" x14ac:dyDescent="0.2">
      <c r="B5" s="33"/>
    </row>
    <row r="6" spans="1:3" ht="123.6" customHeight="1" x14ac:dyDescent="0.2">
      <c r="B6" s="33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scale="6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U11"/>
  <sheetViews>
    <sheetView rightToLeft="1" view="pageBreakPreview" topLeftCell="A4" zoomScale="90" zoomScaleNormal="100" zoomScaleSheetLayoutView="90" workbookViewId="0">
      <selection activeCell="Q10" sqref="Q10:R10"/>
    </sheetView>
  </sheetViews>
  <sheetFormatPr defaultRowHeight="12.75" x14ac:dyDescent="0.2"/>
  <cols>
    <col min="1" max="1" width="40.28515625" customWidth="1"/>
    <col min="2" max="2" width="1.28515625" customWidth="1"/>
    <col min="3" max="3" width="10.42578125" customWidth="1"/>
    <col min="4" max="4" width="1.28515625" customWidth="1"/>
    <col min="5" max="5" width="18.42578125" customWidth="1"/>
    <col min="6" max="6" width="1.28515625" customWidth="1"/>
    <col min="7" max="7" width="18.5703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21.7109375" customWidth="1"/>
    <col min="14" max="14" width="1.28515625" customWidth="1"/>
    <col min="15" max="15" width="18.5703125" customWidth="1"/>
    <col min="16" max="16" width="1.28515625" customWidth="1"/>
    <col min="17" max="17" width="14.28515625" customWidth="1"/>
    <col min="18" max="18" width="1.28515625" customWidth="1"/>
    <col min="19" max="19" width="0.28515625" customWidth="1"/>
    <col min="21" max="21" width="17.5703125" bestFit="1" customWidth="1"/>
  </cols>
  <sheetData>
    <row r="1" spans="1:2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21" ht="21.75" customHeight="1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2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21" ht="14.45" customHeight="1" x14ac:dyDescent="0.2"/>
    <row r="5" spans="1:21" ht="14.45" customHeight="1" x14ac:dyDescent="0.2">
      <c r="A5" s="43" t="s">
        <v>80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</row>
    <row r="6" spans="1:21" ht="14.45" customHeight="1" x14ac:dyDescent="0.2">
      <c r="A6" s="39" t="s">
        <v>52</v>
      </c>
      <c r="C6" s="39" t="s">
        <v>64</v>
      </c>
      <c r="D6" s="39"/>
      <c r="E6" s="39"/>
      <c r="F6" s="39"/>
      <c r="G6" s="39"/>
      <c r="H6" s="39"/>
      <c r="I6" s="39"/>
      <c r="K6" s="39" t="s">
        <v>65</v>
      </c>
      <c r="L6" s="39"/>
      <c r="M6" s="39"/>
      <c r="N6" s="39"/>
      <c r="O6" s="39"/>
      <c r="P6" s="39"/>
      <c r="Q6" s="39"/>
      <c r="R6" s="39"/>
    </row>
    <row r="7" spans="1:21" ht="42" x14ac:dyDescent="0.2">
      <c r="A7" s="39"/>
      <c r="C7" s="13" t="s">
        <v>13</v>
      </c>
      <c r="D7" s="3"/>
      <c r="E7" s="13" t="s">
        <v>81</v>
      </c>
      <c r="F7" s="3"/>
      <c r="G7" s="13" t="s">
        <v>82</v>
      </c>
      <c r="H7" s="3"/>
      <c r="I7" s="13" t="s">
        <v>83</v>
      </c>
      <c r="K7" s="13" t="s">
        <v>13</v>
      </c>
      <c r="L7" s="3"/>
      <c r="M7" s="13" t="s">
        <v>81</v>
      </c>
      <c r="N7" s="3"/>
      <c r="O7" s="13" t="s">
        <v>82</v>
      </c>
      <c r="P7" s="3"/>
      <c r="Q7" s="44" t="s">
        <v>83</v>
      </c>
      <c r="R7" s="44"/>
    </row>
    <row r="8" spans="1:21" ht="21.75" customHeight="1" x14ac:dyDescent="0.2">
      <c r="A8" s="5" t="s">
        <v>31</v>
      </c>
      <c r="C8" s="17">
        <v>122540</v>
      </c>
      <c r="D8" s="18"/>
      <c r="E8" s="17">
        <v>1717920745150</v>
      </c>
      <c r="F8" s="18"/>
      <c r="G8" s="17">
        <v>1534677034273</v>
      </c>
      <c r="H8" s="18"/>
      <c r="I8" s="17">
        <v>183243710877</v>
      </c>
      <c r="J8" s="18"/>
      <c r="K8" s="17">
        <v>198690</v>
      </c>
      <c r="L8" s="18"/>
      <c r="M8" s="17">
        <v>2792331761500</v>
      </c>
      <c r="N8" s="18"/>
      <c r="O8" s="82">
        <v>-2487575507858</v>
      </c>
      <c r="P8" s="18"/>
      <c r="Q8" s="41">
        <f>SUM(M8:O8)</f>
        <v>304756253642</v>
      </c>
      <c r="R8" s="41"/>
      <c r="U8" s="26"/>
    </row>
    <row r="9" spans="1:21" ht="21.75" customHeight="1" x14ac:dyDescent="0.2">
      <c r="A9" s="9" t="s">
        <v>70</v>
      </c>
      <c r="C9" s="22">
        <v>0</v>
      </c>
      <c r="D9" s="18"/>
      <c r="E9" s="22">
        <v>0</v>
      </c>
      <c r="F9" s="18"/>
      <c r="G9" s="22">
        <v>0</v>
      </c>
      <c r="H9" s="18"/>
      <c r="I9" s="22">
        <v>0</v>
      </c>
      <c r="J9" s="18"/>
      <c r="K9" s="22">
        <v>400</v>
      </c>
      <c r="L9" s="18"/>
      <c r="M9" s="22">
        <v>454319108700</v>
      </c>
      <c r="N9" s="18"/>
      <c r="O9" s="83">
        <v>-404160561675</v>
      </c>
      <c r="P9" s="18"/>
      <c r="Q9" s="37">
        <f>SUM(M9:O9)</f>
        <v>50158547025</v>
      </c>
      <c r="R9" s="37"/>
      <c r="U9" s="26"/>
    </row>
    <row r="10" spans="1:21" ht="21.75" customHeight="1" x14ac:dyDescent="0.2">
      <c r="A10" s="11" t="s">
        <v>32</v>
      </c>
      <c r="C10" s="24">
        <v>122540</v>
      </c>
      <c r="D10" s="18"/>
      <c r="E10" s="24">
        <v>1717920745150</v>
      </c>
      <c r="F10" s="18"/>
      <c r="G10" s="24">
        <v>1534677034273</v>
      </c>
      <c r="H10" s="18"/>
      <c r="I10" s="24">
        <v>183243710877</v>
      </c>
      <c r="J10" s="18"/>
      <c r="K10" s="24">
        <v>199090</v>
      </c>
      <c r="L10" s="18"/>
      <c r="M10" s="24">
        <f>SUM(M8:M9)</f>
        <v>3246650870200</v>
      </c>
      <c r="N10" s="18"/>
      <c r="O10" s="84">
        <f>SUM(O8:O9)</f>
        <v>-2891736069533</v>
      </c>
      <c r="P10" s="18"/>
      <c r="Q10" s="45">
        <f>SUM(Q8:Q9)</f>
        <v>354914800667</v>
      </c>
      <c r="R10" s="45"/>
    </row>
    <row r="11" spans="1:21" x14ac:dyDescent="0.2">
      <c r="O11" s="26"/>
    </row>
  </sheetData>
  <mergeCells count="11">
    <mergeCell ref="Q8:R8"/>
    <mergeCell ref="Q9:R9"/>
    <mergeCell ref="Q10:R10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scale="73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10"/>
  <sheetViews>
    <sheetView rightToLeft="1" view="pageBreakPreview" zoomScale="96" zoomScaleNormal="100" zoomScaleSheetLayoutView="96" workbookViewId="0">
      <selection activeCell="AB8" sqref="AB8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7.42578125" customWidth="1"/>
    <col min="12" max="12" width="1.28515625" customWidth="1"/>
    <col min="13" max="13" width="15.5703125" customWidth="1"/>
    <col min="14" max="14" width="1.28515625" customWidth="1"/>
    <col min="15" max="15" width="15.5703125" customWidth="1"/>
    <col min="16" max="16" width="1.28515625" customWidth="1"/>
    <col min="17" max="17" width="16.140625" customWidth="1"/>
    <col min="18" max="18" width="1.28515625" customWidth="1"/>
    <col min="19" max="19" width="10.42578125" customWidth="1"/>
    <col min="20" max="20" width="1.28515625" customWidth="1"/>
    <col min="21" max="21" width="15.5703125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5.5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5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5" ht="7.35" customHeight="1" x14ac:dyDescent="0.2"/>
    <row r="5" spans="1:25" ht="24" x14ac:dyDescent="0.2">
      <c r="A5" s="43" t="s">
        <v>84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</row>
    <row r="6" spans="1:25" ht="7.35" customHeight="1" x14ac:dyDescent="0.2"/>
    <row r="7" spans="1:25" ht="14.45" customHeight="1" x14ac:dyDescent="0.2">
      <c r="E7" s="39" t="s">
        <v>64</v>
      </c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Y7" s="2" t="s">
        <v>65</v>
      </c>
    </row>
    <row r="8" spans="1:25" ht="42" x14ac:dyDescent="0.2">
      <c r="A8" s="2" t="s">
        <v>85</v>
      </c>
      <c r="C8" s="2" t="s">
        <v>86</v>
      </c>
      <c r="E8" s="13" t="s">
        <v>35</v>
      </c>
      <c r="F8" s="3"/>
      <c r="G8" s="13" t="s">
        <v>13</v>
      </c>
      <c r="H8" s="3"/>
      <c r="I8" s="13" t="s">
        <v>34</v>
      </c>
      <c r="J8" s="3"/>
      <c r="K8" s="13" t="s">
        <v>87</v>
      </c>
      <c r="L8" s="3"/>
      <c r="M8" s="13" t="s">
        <v>88</v>
      </c>
      <c r="N8" s="3"/>
      <c r="O8" s="13" t="s">
        <v>89</v>
      </c>
      <c r="P8" s="3"/>
      <c r="Q8" s="13" t="s">
        <v>90</v>
      </c>
      <c r="R8" s="3"/>
      <c r="S8" s="13" t="s">
        <v>91</v>
      </c>
      <c r="T8" s="3"/>
      <c r="U8" s="13" t="s">
        <v>92</v>
      </c>
      <c r="V8" s="3"/>
      <c r="W8" s="13" t="s">
        <v>93</v>
      </c>
      <c r="Y8" s="13" t="s">
        <v>93</v>
      </c>
    </row>
    <row r="9" spans="1:25" ht="18.75" x14ac:dyDescent="0.2">
      <c r="A9" s="14"/>
      <c r="B9" s="10"/>
      <c r="C9" s="15" t="s">
        <v>94</v>
      </c>
      <c r="E9" s="15" t="s">
        <v>95</v>
      </c>
      <c r="G9" s="16">
        <v>34131</v>
      </c>
      <c r="I9" s="16">
        <v>4848120.477</v>
      </c>
      <c r="K9" s="16">
        <v>165471200000.487</v>
      </c>
      <c r="M9" s="16">
        <v>2202347492</v>
      </c>
      <c r="O9" s="16">
        <v>0</v>
      </c>
      <c r="Q9" s="16">
        <v>198565440</v>
      </c>
      <c r="S9" s="16">
        <v>0</v>
      </c>
      <c r="U9" s="16">
        <v>0</v>
      </c>
      <c r="W9" s="16">
        <v>29856758250</v>
      </c>
      <c r="Y9" s="16">
        <v>29856758250</v>
      </c>
    </row>
    <row r="10" spans="1:25" ht="21" x14ac:dyDescent="0.2">
      <c r="A10" s="38" t="s">
        <v>32</v>
      </c>
      <c r="B10" s="38"/>
      <c r="C10" s="38"/>
      <c r="E10" s="12"/>
      <c r="G10" s="12"/>
      <c r="I10" s="12"/>
      <c r="K10" s="12">
        <v>165471200000.487</v>
      </c>
      <c r="M10" s="12">
        <v>2202347492</v>
      </c>
      <c r="O10" s="12">
        <v>0</v>
      </c>
      <c r="Q10" s="12">
        <v>198565440</v>
      </c>
      <c r="S10" s="12">
        <v>0</v>
      </c>
      <c r="U10" s="12">
        <v>0</v>
      </c>
      <c r="W10" s="12">
        <f>W9</f>
        <v>29856758250</v>
      </c>
      <c r="Y10" s="12">
        <f>Y9</f>
        <v>29856758250</v>
      </c>
    </row>
  </sheetData>
  <mergeCells count="6">
    <mergeCell ref="A10:C10"/>
    <mergeCell ref="A1:Y1"/>
    <mergeCell ref="A2:Y2"/>
    <mergeCell ref="A3:Y3"/>
    <mergeCell ref="A5:Y5"/>
    <mergeCell ref="E7:W7"/>
  </mergeCells>
  <pageMargins left="0.39" right="0.39" top="0.39" bottom="0.39" header="0" footer="0"/>
  <pageSetup scale="64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21"/>
  <sheetViews>
    <sheetView rightToLeft="1" view="pageBreakPreview" topLeftCell="A2" zoomScaleNormal="100" zoomScaleSheetLayoutView="100" workbookViewId="0">
      <selection activeCell="Q15" sqref="Q15"/>
    </sheetView>
  </sheetViews>
  <sheetFormatPr defaultRowHeight="12.75" x14ac:dyDescent="0.2"/>
  <cols>
    <col min="1" max="1" width="85.5703125" customWidth="1"/>
    <col min="2" max="2" width="1.28515625" customWidth="1"/>
    <col min="3" max="3" width="10.42578125" customWidth="1"/>
    <col min="4" max="4" width="1.28515625" customWidth="1"/>
    <col min="5" max="5" width="19.5703125" customWidth="1"/>
    <col min="6" max="6" width="1.28515625" customWidth="1"/>
    <col min="7" max="7" width="20.42578125" customWidth="1"/>
    <col min="8" max="8" width="1.28515625" customWidth="1"/>
    <col min="9" max="9" width="15.5703125" customWidth="1"/>
    <col min="10" max="10" width="1.28515625" customWidth="1"/>
    <col min="11" max="11" width="10.42578125" customWidth="1"/>
    <col min="12" max="12" width="1.28515625" customWidth="1"/>
    <col min="13" max="13" width="18.7109375" customWidth="1"/>
    <col min="14" max="14" width="1.28515625" customWidth="1"/>
    <col min="15" max="15" width="18.42578125" customWidth="1"/>
    <col min="16" max="16" width="1.28515625" customWidth="1"/>
    <col min="17" max="17" width="19.85546875" customWidth="1"/>
    <col min="18" max="18" width="0.28515625" customWidth="1"/>
  </cols>
  <sheetData>
    <row r="1" spans="1:17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</row>
    <row r="2" spans="1:17" ht="25.5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14.45" customHeight="1" x14ac:dyDescent="0.2"/>
    <row r="5" spans="1:17" ht="24" x14ac:dyDescent="0.2">
      <c r="A5" s="43" t="s">
        <v>96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</row>
    <row r="6" spans="1:17" ht="14.45" customHeight="1" x14ac:dyDescent="0.2">
      <c r="A6" s="39" t="s">
        <v>52</v>
      </c>
      <c r="C6" s="39" t="s">
        <v>64</v>
      </c>
      <c r="D6" s="39"/>
      <c r="E6" s="39"/>
      <c r="F6" s="39"/>
      <c r="G6" s="39"/>
      <c r="H6" s="39"/>
      <c r="I6" s="39"/>
      <c r="K6" s="39" t="s">
        <v>65</v>
      </c>
      <c r="L6" s="39"/>
      <c r="M6" s="39"/>
      <c r="N6" s="39"/>
      <c r="O6" s="39"/>
      <c r="P6" s="39"/>
      <c r="Q6" s="39"/>
    </row>
    <row r="7" spans="1:17" ht="42" x14ac:dyDescent="0.2">
      <c r="A7" s="39"/>
      <c r="C7" s="13" t="s">
        <v>13</v>
      </c>
      <c r="D7" s="3"/>
      <c r="E7" s="13" t="s">
        <v>15</v>
      </c>
      <c r="F7" s="3"/>
      <c r="G7" s="13" t="s">
        <v>82</v>
      </c>
      <c r="H7" s="3"/>
      <c r="I7" s="13" t="s">
        <v>97</v>
      </c>
      <c r="K7" s="13" t="s">
        <v>13</v>
      </c>
      <c r="L7" s="3"/>
      <c r="M7" s="13" t="s">
        <v>15</v>
      </c>
      <c r="N7" s="3"/>
      <c r="O7" s="13" t="s">
        <v>82</v>
      </c>
      <c r="P7" s="3"/>
      <c r="Q7" s="13" t="s">
        <v>97</v>
      </c>
    </row>
    <row r="8" spans="1:17" ht="21.75" customHeight="1" x14ac:dyDescent="0.2">
      <c r="A8" s="31" t="s">
        <v>31</v>
      </c>
      <c r="B8" s="18"/>
      <c r="C8" s="17">
        <v>984350</v>
      </c>
      <c r="D8" s="18"/>
      <c r="E8" s="17">
        <v>14827030168440</v>
      </c>
      <c r="F8" s="18"/>
      <c r="G8" s="17">
        <v>14041170837073</v>
      </c>
      <c r="H8" s="18"/>
      <c r="I8" s="17">
        <v>785859331367</v>
      </c>
      <c r="J8" s="18"/>
      <c r="K8" s="17">
        <v>984350</v>
      </c>
      <c r="L8" s="18"/>
      <c r="M8" s="17">
        <v>14827030168440</v>
      </c>
      <c r="N8" s="18"/>
      <c r="O8" s="17">
        <v>12371430141986</v>
      </c>
      <c r="P8" s="18"/>
      <c r="Q8" s="17">
        <f>M8-O8</f>
        <v>2455600026454</v>
      </c>
    </row>
    <row r="9" spans="1:17" ht="21.75" customHeight="1" x14ac:dyDescent="0.2">
      <c r="A9" s="7" t="s">
        <v>26</v>
      </c>
      <c r="B9" s="18"/>
      <c r="C9" s="20">
        <v>1015</v>
      </c>
      <c r="D9" s="18"/>
      <c r="E9" s="20">
        <v>5972970499</v>
      </c>
      <c r="F9" s="18"/>
      <c r="G9" s="20">
        <v>5068910000</v>
      </c>
      <c r="H9" s="18"/>
      <c r="I9" s="20">
        <v>904060499</v>
      </c>
      <c r="J9" s="18"/>
      <c r="K9" s="20">
        <v>1015</v>
      </c>
      <c r="L9" s="18"/>
      <c r="M9" s="20">
        <v>5972970499</v>
      </c>
      <c r="N9" s="18"/>
      <c r="O9" s="20">
        <v>3973422604</v>
      </c>
      <c r="P9" s="18"/>
      <c r="Q9" s="20">
        <f>M9-O9</f>
        <v>1999547895</v>
      </c>
    </row>
    <row r="10" spans="1:17" ht="21.75" customHeight="1" x14ac:dyDescent="0.2">
      <c r="A10" s="7" t="s">
        <v>27</v>
      </c>
      <c r="B10" s="18"/>
      <c r="C10" s="20">
        <v>2016</v>
      </c>
      <c r="D10" s="18"/>
      <c r="E10" s="20">
        <v>11219013792</v>
      </c>
      <c r="F10" s="18"/>
      <c r="G10" s="20">
        <v>9262471680</v>
      </c>
      <c r="H10" s="18"/>
      <c r="I10" s="20">
        <v>1956542111</v>
      </c>
      <c r="J10" s="18"/>
      <c r="K10" s="20">
        <v>2016</v>
      </c>
      <c r="L10" s="18"/>
      <c r="M10" s="20">
        <v>11219013792</v>
      </c>
      <c r="N10" s="18"/>
      <c r="O10" s="20">
        <v>8972065744</v>
      </c>
      <c r="P10" s="18"/>
      <c r="Q10" s="20">
        <f t="shared" ref="Q10:Q13" si="0">M10-O10</f>
        <v>2246948048</v>
      </c>
    </row>
    <row r="11" spans="1:17" ht="21.75" customHeight="1" x14ac:dyDescent="0.2">
      <c r="A11" s="7" t="s">
        <v>28</v>
      </c>
      <c r="B11" s="18"/>
      <c r="C11" s="20">
        <v>1510</v>
      </c>
      <c r="D11" s="18"/>
      <c r="E11" s="20">
        <v>11542612291</v>
      </c>
      <c r="F11" s="18"/>
      <c r="G11" s="20">
        <v>10104859600</v>
      </c>
      <c r="H11" s="18"/>
      <c r="I11" s="20">
        <v>1437752690</v>
      </c>
      <c r="J11" s="18"/>
      <c r="K11" s="20">
        <v>1510</v>
      </c>
      <c r="L11" s="18"/>
      <c r="M11" s="20">
        <v>11542612291</v>
      </c>
      <c r="N11" s="18"/>
      <c r="O11" s="20">
        <v>8418557403</v>
      </c>
      <c r="P11" s="18"/>
      <c r="Q11" s="20">
        <f t="shared" si="0"/>
        <v>3124054888</v>
      </c>
    </row>
    <row r="12" spans="1:17" ht="21.75" customHeight="1" x14ac:dyDescent="0.2">
      <c r="A12" s="7" t="s">
        <v>29</v>
      </c>
      <c r="B12" s="18"/>
      <c r="C12" s="20">
        <v>3015</v>
      </c>
      <c r="D12" s="18"/>
      <c r="E12" s="20">
        <v>20363056740</v>
      </c>
      <c r="F12" s="18"/>
      <c r="G12" s="20">
        <v>17767153800</v>
      </c>
      <c r="H12" s="18"/>
      <c r="I12" s="20">
        <v>2595902939</v>
      </c>
      <c r="J12" s="18"/>
      <c r="K12" s="20">
        <v>3015</v>
      </c>
      <c r="L12" s="18"/>
      <c r="M12" s="20">
        <v>20363056740</v>
      </c>
      <c r="N12" s="18"/>
      <c r="O12" s="20">
        <v>16152866451</v>
      </c>
      <c r="P12" s="18"/>
      <c r="Q12" s="20">
        <f t="shared" si="0"/>
        <v>4210190289</v>
      </c>
    </row>
    <row r="13" spans="1:17" ht="21.75" customHeight="1" x14ac:dyDescent="0.2">
      <c r="A13" s="9" t="s">
        <v>30</v>
      </c>
      <c r="B13" s="18"/>
      <c r="C13" s="22">
        <v>1015</v>
      </c>
      <c r="D13" s="18"/>
      <c r="E13" s="22">
        <v>6414097112</v>
      </c>
      <c r="F13" s="18"/>
      <c r="G13" s="22">
        <v>5565663180</v>
      </c>
      <c r="H13" s="18"/>
      <c r="I13" s="22">
        <v>848433932</v>
      </c>
      <c r="J13" s="18"/>
      <c r="K13" s="22">
        <v>1015</v>
      </c>
      <c r="L13" s="18"/>
      <c r="M13" s="22">
        <v>6414097112</v>
      </c>
      <c r="N13" s="18"/>
      <c r="O13" s="22">
        <v>4379013881</v>
      </c>
      <c r="P13" s="18"/>
      <c r="Q13" s="20">
        <f t="shared" si="0"/>
        <v>2035083231</v>
      </c>
    </row>
    <row r="14" spans="1:17" ht="21.75" customHeight="1" thickBot="1" x14ac:dyDescent="0.25">
      <c r="A14" s="11" t="s">
        <v>32</v>
      </c>
      <c r="B14" s="18"/>
      <c r="C14" s="24">
        <v>992921</v>
      </c>
      <c r="D14" s="18"/>
      <c r="E14" s="24">
        <f>SUM(E8:E13)</f>
        <v>14882541918874</v>
      </c>
      <c r="F14" s="18"/>
      <c r="G14" s="24">
        <f>SUM(G8:G13)</f>
        <v>14088939895333</v>
      </c>
      <c r="H14" s="18"/>
      <c r="I14" s="24">
        <f>SUM(I8:I13)</f>
        <v>793602023538</v>
      </c>
      <c r="J14" s="18"/>
      <c r="K14" s="24">
        <v>992921</v>
      </c>
      <c r="L14" s="18"/>
      <c r="M14" s="24">
        <f>SUM(M8:M13)</f>
        <v>14882541918874</v>
      </c>
      <c r="N14" s="18"/>
      <c r="O14" s="24">
        <f>SUM(O8:O13)</f>
        <v>12413326068069</v>
      </c>
      <c r="P14" s="18"/>
      <c r="Q14" s="24">
        <f>SUM(Q8:Q13)</f>
        <v>2469215850805</v>
      </c>
    </row>
    <row r="15" spans="1:17" ht="13.5" thickTop="1" x14ac:dyDescent="0.2"/>
    <row r="21" spans="17:17" x14ac:dyDescent="0.2">
      <c r="Q21" s="26">
        <v>2469215850805</v>
      </c>
    </row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27"/>
  <sheetViews>
    <sheetView rightToLeft="1" view="pageBreakPreview" zoomScaleNormal="100" zoomScaleSheetLayoutView="100" workbookViewId="0">
      <selection activeCell="A21" sqref="A21:B21"/>
    </sheetView>
  </sheetViews>
  <sheetFormatPr defaultRowHeight="12.75" x14ac:dyDescent="0.2"/>
  <cols>
    <col min="1" max="1" width="6.7109375" customWidth="1"/>
    <col min="2" max="2" width="79.5703125" customWidth="1"/>
    <col min="3" max="3" width="1.28515625" customWidth="1"/>
    <col min="4" max="4" width="9.7109375" bestFit="1" customWidth="1"/>
    <col min="5" max="5" width="1.28515625" customWidth="1"/>
    <col min="6" max="6" width="17.5703125" bestFit="1" customWidth="1"/>
    <col min="7" max="7" width="1.28515625" customWidth="1"/>
    <col min="8" max="8" width="19" bestFit="1" customWidth="1"/>
    <col min="9" max="9" width="1.28515625" customWidth="1"/>
    <col min="10" max="10" width="7.140625" bestFit="1" customWidth="1"/>
    <col min="11" max="11" width="1.28515625" customWidth="1"/>
    <col min="12" max="12" width="16" bestFit="1" customWidth="1"/>
    <col min="13" max="13" width="1.140625" customWidth="1"/>
    <col min="14" max="14" width="9.7109375" bestFit="1" customWidth="1"/>
    <col min="15" max="15" width="1.28515625" customWidth="1"/>
    <col min="16" max="16" width="17.85546875" bestFit="1" customWidth="1"/>
    <col min="17" max="17" width="1.28515625" customWidth="1"/>
    <col min="18" max="18" width="8.28515625" bestFit="1" customWidth="1"/>
    <col min="19" max="19" width="1.28515625" customWidth="1"/>
    <col min="20" max="20" width="13.7109375" customWidth="1"/>
    <col min="21" max="21" width="1.28515625" customWidth="1"/>
    <col min="22" max="22" width="17.7109375" bestFit="1" customWidth="1"/>
    <col min="23" max="23" width="1.28515625" customWidth="1"/>
    <col min="24" max="24" width="19" bestFit="1" customWidth="1"/>
    <col min="25" max="25" width="1.28515625" customWidth="1"/>
    <col min="26" max="26" width="12" customWidth="1"/>
    <col min="27" max="27" width="0.28515625" customWidth="1"/>
  </cols>
  <sheetData>
    <row r="1" spans="1:26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 spans="1:26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 ht="24" x14ac:dyDescent="0.2">
      <c r="A4" s="1" t="s">
        <v>3</v>
      </c>
      <c r="B4" s="46" t="s">
        <v>4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</row>
    <row r="5" spans="1:26" ht="24" x14ac:dyDescent="0.2">
      <c r="A5" s="1" t="s">
        <v>5</v>
      </c>
      <c r="B5" s="43" t="s">
        <v>6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spans="1:26" ht="19.5" customHeight="1" x14ac:dyDescent="0.2">
      <c r="D6" s="47" t="s">
        <v>7</v>
      </c>
      <c r="E6" s="47"/>
      <c r="F6" s="47"/>
      <c r="G6" s="47"/>
      <c r="H6" s="47"/>
      <c r="J6" s="47" t="s">
        <v>8</v>
      </c>
      <c r="K6" s="47"/>
      <c r="L6" s="47"/>
      <c r="M6" s="47"/>
      <c r="N6" s="47"/>
      <c r="O6" s="47"/>
      <c r="P6" s="47"/>
      <c r="R6" s="47" t="s">
        <v>9</v>
      </c>
      <c r="S6" s="47"/>
      <c r="T6" s="47"/>
      <c r="U6" s="47"/>
      <c r="V6" s="47"/>
      <c r="W6" s="47"/>
      <c r="X6" s="47"/>
      <c r="Y6" s="47"/>
      <c r="Z6" s="47"/>
    </row>
    <row r="7" spans="1:26" ht="21" x14ac:dyDescent="0.2">
      <c r="D7" s="50" t="s">
        <v>13</v>
      </c>
      <c r="E7" s="3"/>
      <c r="F7" s="50" t="s">
        <v>14</v>
      </c>
      <c r="G7" s="3"/>
      <c r="H7" s="50" t="s">
        <v>15</v>
      </c>
      <c r="J7" s="48" t="s">
        <v>10</v>
      </c>
      <c r="K7" s="48"/>
      <c r="L7" s="48"/>
      <c r="M7" s="3"/>
      <c r="N7" s="48" t="s">
        <v>11</v>
      </c>
      <c r="O7" s="48"/>
      <c r="P7" s="48"/>
      <c r="R7" s="50" t="s">
        <v>13</v>
      </c>
      <c r="S7" s="3"/>
      <c r="T7" s="57" t="s">
        <v>17</v>
      </c>
      <c r="U7" s="3"/>
      <c r="V7" s="50" t="s">
        <v>14</v>
      </c>
      <c r="W7" s="3"/>
      <c r="X7" s="50" t="s">
        <v>15</v>
      </c>
      <c r="Y7" s="3"/>
      <c r="Z7" s="57" t="s">
        <v>18</v>
      </c>
    </row>
    <row r="8" spans="1:26" ht="21" x14ac:dyDescent="0.2">
      <c r="A8" s="47" t="s">
        <v>12</v>
      </c>
      <c r="B8" s="47"/>
      <c r="D8" s="47"/>
      <c r="F8" s="47"/>
      <c r="H8" s="47"/>
      <c r="J8" s="4" t="s">
        <v>13</v>
      </c>
      <c r="K8" s="3"/>
      <c r="L8" s="4" t="s">
        <v>14</v>
      </c>
      <c r="N8" s="4" t="s">
        <v>13</v>
      </c>
      <c r="O8" s="3"/>
      <c r="P8" s="4" t="s">
        <v>16</v>
      </c>
      <c r="R8" s="47"/>
      <c r="T8" s="58"/>
      <c r="V8" s="47"/>
      <c r="X8" s="47"/>
      <c r="Z8" s="58"/>
    </row>
    <row r="9" spans="1:26" ht="21.75" customHeight="1" x14ac:dyDescent="0.2">
      <c r="A9" s="34" t="s">
        <v>26</v>
      </c>
      <c r="B9" s="34"/>
      <c r="D9" s="30">
        <v>1015</v>
      </c>
      <c r="E9" s="18"/>
      <c r="F9" s="20">
        <v>3890171604</v>
      </c>
      <c r="G9" s="18"/>
      <c r="H9" s="20">
        <v>5068910000</v>
      </c>
      <c r="I9" s="18"/>
      <c r="J9" s="20">
        <v>0</v>
      </c>
      <c r="K9" s="18"/>
      <c r="L9" s="20">
        <v>0</v>
      </c>
      <c r="M9" s="18"/>
      <c r="N9" s="20">
        <v>0</v>
      </c>
      <c r="O9" s="18"/>
      <c r="P9" s="20">
        <v>0</v>
      </c>
      <c r="Q9" s="18"/>
      <c r="R9" s="20">
        <v>1015</v>
      </c>
      <c r="S9" s="18"/>
      <c r="T9" s="20">
        <v>5890001</v>
      </c>
      <c r="U9" s="18"/>
      <c r="V9" s="20">
        <v>3890171604</v>
      </c>
      <c r="W9" s="18"/>
      <c r="X9" s="20">
        <v>5972970499.0865002</v>
      </c>
      <c r="Y9" s="18"/>
      <c r="Z9" s="21">
        <v>0.04</v>
      </c>
    </row>
    <row r="10" spans="1:26" ht="21.75" customHeight="1" x14ac:dyDescent="0.2">
      <c r="A10" s="34" t="s">
        <v>27</v>
      </c>
      <c r="B10" s="34"/>
      <c r="D10" s="30">
        <v>2016</v>
      </c>
      <c r="E10" s="18"/>
      <c r="F10" s="20">
        <v>8779149344</v>
      </c>
      <c r="G10" s="18"/>
      <c r="H10" s="20">
        <v>9262471680</v>
      </c>
      <c r="I10" s="18"/>
      <c r="J10" s="20">
        <v>0</v>
      </c>
      <c r="K10" s="18"/>
      <c r="L10" s="20">
        <v>0</v>
      </c>
      <c r="M10" s="18"/>
      <c r="N10" s="20">
        <v>0</v>
      </c>
      <c r="O10" s="18"/>
      <c r="P10" s="20">
        <v>0</v>
      </c>
      <c r="Q10" s="18"/>
      <c r="R10" s="20">
        <v>2016</v>
      </c>
      <c r="S10" s="18"/>
      <c r="T10" s="20">
        <v>5570000</v>
      </c>
      <c r="U10" s="18"/>
      <c r="V10" s="20">
        <v>8779149344</v>
      </c>
      <c r="W10" s="18"/>
      <c r="X10" s="20">
        <v>11219013792</v>
      </c>
      <c r="Y10" s="18"/>
      <c r="Z10" s="21">
        <v>0.08</v>
      </c>
    </row>
    <row r="11" spans="1:26" ht="21.75" customHeight="1" x14ac:dyDescent="0.2">
      <c r="A11" s="34" t="s">
        <v>28</v>
      </c>
      <c r="B11" s="34"/>
      <c r="D11" s="30">
        <v>1510</v>
      </c>
      <c r="E11" s="18"/>
      <c r="F11" s="20">
        <v>7653178803</v>
      </c>
      <c r="G11" s="18"/>
      <c r="H11" s="20">
        <v>10104859600</v>
      </c>
      <c r="I11" s="18"/>
      <c r="J11" s="20">
        <v>0</v>
      </c>
      <c r="K11" s="18"/>
      <c r="L11" s="20">
        <v>0</v>
      </c>
      <c r="M11" s="18"/>
      <c r="N11" s="20">
        <v>0</v>
      </c>
      <c r="O11" s="18"/>
      <c r="P11" s="20">
        <v>0</v>
      </c>
      <c r="Q11" s="18"/>
      <c r="R11" s="20">
        <v>1510</v>
      </c>
      <c r="S11" s="18"/>
      <c r="T11" s="20">
        <v>7651000</v>
      </c>
      <c r="U11" s="18"/>
      <c r="V11" s="20">
        <v>7653178803</v>
      </c>
      <c r="W11" s="18"/>
      <c r="X11" s="20">
        <v>11542612291</v>
      </c>
      <c r="Y11" s="18"/>
      <c r="Z11" s="21">
        <v>0.08</v>
      </c>
    </row>
    <row r="12" spans="1:26" ht="21.75" customHeight="1" x14ac:dyDescent="0.2">
      <c r="A12" s="34" t="s">
        <v>29</v>
      </c>
      <c r="B12" s="34"/>
      <c r="D12" s="30">
        <v>3015</v>
      </c>
      <c r="E12" s="18"/>
      <c r="F12" s="20">
        <v>15440051851</v>
      </c>
      <c r="G12" s="18"/>
      <c r="H12" s="20">
        <v>17767153800</v>
      </c>
      <c r="I12" s="18"/>
      <c r="J12" s="20">
        <v>0</v>
      </c>
      <c r="K12" s="18"/>
      <c r="L12" s="20">
        <v>0</v>
      </c>
      <c r="M12" s="18"/>
      <c r="N12" s="20">
        <v>0</v>
      </c>
      <c r="O12" s="18"/>
      <c r="P12" s="20">
        <v>0</v>
      </c>
      <c r="Q12" s="18"/>
      <c r="R12" s="20">
        <v>3015</v>
      </c>
      <c r="S12" s="18"/>
      <c r="T12" s="20">
        <v>6760000</v>
      </c>
      <c r="U12" s="18"/>
      <c r="V12" s="20">
        <v>15440051851</v>
      </c>
      <c r="W12" s="18"/>
      <c r="X12" s="20">
        <v>20363056740</v>
      </c>
      <c r="Y12" s="18"/>
      <c r="Z12" s="21">
        <v>0.14000000000000001</v>
      </c>
    </row>
    <row r="13" spans="1:26" ht="21.75" customHeight="1" x14ac:dyDescent="0.2">
      <c r="A13" s="34" t="s">
        <v>30</v>
      </c>
      <c r="B13" s="34"/>
      <c r="D13" s="30">
        <v>1015</v>
      </c>
      <c r="E13" s="18"/>
      <c r="F13" s="20">
        <v>4236650881</v>
      </c>
      <c r="G13" s="18"/>
      <c r="H13" s="20">
        <v>5565663180</v>
      </c>
      <c r="I13" s="18"/>
      <c r="J13" s="20">
        <v>0</v>
      </c>
      <c r="K13" s="18"/>
      <c r="L13" s="20">
        <v>0</v>
      </c>
      <c r="M13" s="18"/>
      <c r="N13" s="20">
        <v>0</v>
      </c>
      <c r="O13" s="18"/>
      <c r="P13" s="20">
        <v>0</v>
      </c>
      <c r="Q13" s="18"/>
      <c r="R13" s="20">
        <v>1015</v>
      </c>
      <c r="S13" s="18"/>
      <c r="T13" s="20">
        <v>6325000</v>
      </c>
      <c r="U13" s="18"/>
      <c r="V13" s="20">
        <v>4236650881</v>
      </c>
      <c r="W13" s="18"/>
      <c r="X13" s="20">
        <v>6414097112.5</v>
      </c>
      <c r="Y13" s="18"/>
      <c r="Z13" s="21">
        <v>0.04</v>
      </c>
    </row>
    <row r="14" spans="1:26" ht="21.75" customHeight="1" x14ac:dyDescent="0.2">
      <c r="A14" s="55" t="s">
        <v>31</v>
      </c>
      <c r="B14" s="55"/>
      <c r="C14" s="51"/>
      <c r="D14" s="56">
        <v>1095000</v>
      </c>
      <c r="E14" s="54"/>
      <c r="F14" s="52">
        <v>9634139810623</v>
      </c>
      <c r="G14" s="54"/>
      <c r="H14" s="52">
        <v>15402445200000</v>
      </c>
      <c r="I14" s="54"/>
      <c r="J14" s="52">
        <v>11890</v>
      </c>
      <c r="K14" s="54"/>
      <c r="L14" s="52">
        <v>173402671346</v>
      </c>
      <c r="M14" s="54"/>
      <c r="N14" s="59">
        <v>-122540</v>
      </c>
      <c r="O14" s="54"/>
      <c r="P14" s="52">
        <v>1717920745150</v>
      </c>
      <c r="Q14" s="54"/>
      <c r="R14" s="52">
        <v>984350</v>
      </c>
      <c r="S14" s="54"/>
      <c r="T14" s="52">
        <v>15099000</v>
      </c>
      <c r="U14" s="54"/>
      <c r="V14" s="52">
        <v>8725916221550</v>
      </c>
      <c r="W14" s="54"/>
      <c r="X14" s="52">
        <v>14827030168439</v>
      </c>
      <c r="Y14" s="54"/>
      <c r="Z14" s="53">
        <v>99.24</v>
      </c>
    </row>
    <row r="15" spans="1:26" ht="21.75" customHeight="1" x14ac:dyDescent="0.2">
      <c r="A15" s="55" t="s">
        <v>19</v>
      </c>
      <c r="B15" s="55"/>
      <c r="D15" s="56">
        <v>3012</v>
      </c>
      <c r="E15" s="18"/>
      <c r="F15" s="52">
        <v>7748342859</v>
      </c>
      <c r="G15" s="18"/>
      <c r="H15" s="52">
        <v>12635219520</v>
      </c>
      <c r="I15" s="18"/>
      <c r="J15" s="52">
        <v>2</v>
      </c>
      <c r="K15" s="18"/>
      <c r="L15" s="52">
        <v>7629144</v>
      </c>
      <c r="M15" s="18"/>
      <c r="N15" s="52">
        <v>0</v>
      </c>
      <c r="O15" s="18"/>
      <c r="P15" s="52">
        <v>0</v>
      </c>
      <c r="Q15" s="18"/>
      <c r="R15" s="52">
        <v>0</v>
      </c>
      <c r="S15" s="18"/>
      <c r="T15" s="52">
        <v>0</v>
      </c>
      <c r="U15" s="18"/>
      <c r="V15" s="52">
        <v>0</v>
      </c>
      <c r="W15" s="18"/>
      <c r="X15" s="52">
        <v>0</v>
      </c>
      <c r="Y15" s="18"/>
      <c r="Z15" s="53">
        <v>0</v>
      </c>
    </row>
    <row r="16" spans="1:26" ht="21.75" customHeight="1" x14ac:dyDescent="0.2">
      <c r="A16" s="34" t="s">
        <v>20</v>
      </c>
      <c r="B16" s="34"/>
      <c r="D16" s="30">
        <v>1512</v>
      </c>
      <c r="E16" s="18"/>
      <c r="F16" s="20">
        <v>3224756062</v>
      </c>
      <c r="G16" s="18"/>
      <c r="H16" s="20">
        <v>5587686720</v>
      </c>
      <c r="I16" s="18"/>
      <c r="J16" s="20">
        <v>2</v>
      </c>
      <c r="K16" s="18"/>
      <c r="L16" s="20">
        <v>6637956</v>
      </c>
      <c r="M16" s="18"/>
      <c r="N16" s="20">
        <v>0</v>
      </c>
      <c r="O16" s="18"/>
      <c r="P16" s="20">
        <v>0</v>
      </c>
      <c r="Q16" s="18"/>
      <c r="R16" s="20">
        <v>0</v>
      </c>
      <c r="S16" s="18"/>
      <c r="T16" s="20">
        <v>0</v>
      </c>
      <c r="U16" s="18"/>
      <c r="V16" s="20">
        <v>0</v>
      </c>
      <c r="W16" s="18"/>
      <c r="X16" s="20">
        <v>0</v>
      </c>
      <c r="Y16" s="18"/>
      <c r="Z16" s="21">
        <v>0</v>
      </c>
    </row>
    <row r="17" spans="1:26" ht="21.75" customHeight="1" x14ac:dyDescent="0.2">
      <c r="A17" s="34" t="s">
        <v>21</v>
      </c>
      <c r="B17" s="34"/>
      <c r="D17" s="30">
        <v>1512</v>
      </c>
      <c r="E17" s="18"/>
      <c r="F17" s="20">
        <v>2617175840</v>
      </c>
      <c r="G17" s="18"/>
      <c r="H17" s="20">
        <v>4832593920</v>
      </c>
      <c r="I17" s="18"/>
      <c r="J17" s="20">
        <v>1</v>
      </c>
      <c r="K17" s="18"/>
      <c r="L17" s="20">
        <v>3063672</v>
      </c>
      <c r="M17" s="18"/>
      <c r="N17" s="20">
        <v>0</v>
      </c>
      <c r="O17" s="18"/>
      <c r="P17" s="20">
        <v>0</v>
      </c>
      <c r="Q17" s="18"/>
      <c r="R17" s="20">
        <v>0</v>
      </c>
      <c r="S17" s="18"/>
      <c r="T17" s="20">
        <v>0</v>
      </c>
      <c r="U17" s="18"/>
      <c r="V17" s="20">
        <v>0</v>
      </c>
      <c r="W17" s="18"/>
      <c r="X17" s="20">
        <v>0</v>
      </c>
      <c r="Y17" s="18"/>
      <c r="Z17" s="21">
        <v>0</v>
      </c>
    </row>
    <row r="18" spans="1:26" ht="21.75" customHeight="1" x14ac:dyDescent="0.2">
      <c r="A18" s="34" t="s">
        <v>22</v>
      </c>
      <c r="B18" s="34"/>
      <c r="D18" s="30">
        <v>1512</v>
      </c>
      <c r="E18" s="18"/>
      <c r="F18" s="20">
        <v>1628309620</v>
      </c>
      <c r="G18" s="18"/>
      <c r="H18" s="20">
        <v>3397917600</v>
      </c>
      <c r="I18" s="18"/>
      <c r="J18" s="20">
        <v>1</v>
      </c>
      <c r="K18" s="18"/>
      <c r="L18" s="20">
        <v>2062472</v>
      </c>
      <c r="M18" s="18"/>
      <c r="N18" s="20">
        <v>0</v>
      </c>
      <c r="O18" s="18"/>
      <c r="P18" s="20">
        <v>0</v>
      </c>
      <c r="Q18" s="18"/>
      <c r="R18" s="20">
        <v>0</v>
      </c>
      <c r="S18" s="18"/>
      <c r="T18" s="20">
        <v>0</v>
      </c>
      <c r="U18" s="18"/>
      <c r="V18" s="20">
        <v>0</v>
      </c>
      <c r="W18" s="18"/>
      <c r="X18" s="20">
        <v>0</v>
      </c>
      <c r="Y18" s="18"/>
      <c r="Z18" s="21">
        <v>0</v>
      </c>
    </row>
    <row r="19" spans="1:26" ht="21.75" customHeight="1" x14ac:dyDescent="0.2">
      <c r="A19" s="34" t="s">
        <v>23</v>
      </c>
      <c r="B19" s="34"/>
      <c r="D19" s="30">
        <v>11549</v>
      </c>
      <c r="E19" s="18"/>
      <c r="F19" s="20">
        <v>43726131286</v>
      </c>
      <c r="G19" s="18"/>
      <c r="H19" s="20">
        <v>71517875440</v>
      </c>
      <c r="I19" s="18"/>
      <c r="J19" s="20">
        <v>2</v>
      </c>
      <c r="K19" s="18"/>
      <c r="L19" s="20">
        <v>11633944</v>
      </c>
      <c r="M19" s="18"/>
      <c r="N19" s="20">
        <v>0</v>
      </c>
      <c r="O19" s="18"/>
      <c r="P19" s="20">
        <v>0</v>
      </c>
      <c r="Q19" s="18"/>
      <c r="R19" s="20">
        <v>0</v>
      </c>
      <c r="S19" s="18"/>
      <c r="T19" s="20">
        <v>0</v>
      </c>
      <c r="U19" s="18"/>
      <c r="V19" s="20">
        <v>0</v>
      </c>
      <c r="W19" s="18"/>
      <c r="X19" s="20">
        <v>0</v>
      </c>
      <c r="Y19" s="18"/>
      <c r="Z19" s="21">
        <v>0</v>
      </c>
    </row>
    <row r="20" spans="1:26" ht="21.75" customHeight="1" x14ac:dyDescent="0.2">
      <c r="A20" s="34" t="s">
        <v>24</v>
      </c>
      <c r="B20" s="34"/>
      <c r="D20" s="30">
        <v>10511</v>
      </c>
      <c r="E20" s="18"/>
      <c r="F20" s="20">
        <v>29178046683</v>
      </c>
      <c r="G20" s="18"/>
      <c r="H20" s="20">
        <v>54591611360</v>
      </c>
      <c r="I20" s="18"/>
      <c r="J20" s="20">
        <v>2</v>
      </c>
      <c r="K20" s="18"/>
      <c r="L20" s="20">
        <v>9631544</v>
      </c>
      <c r="M20" s="18"/>
      <c r="N20" s="20">
        <v>0</v>
      </c>
      <c r="O20" s="18"/>
      <c r="P20" s="20">
        <v>0</v>
      </c>
      <c r="Q20" s="18"/>
      <c r="R20" s="20">
        <v>0</v>
      </c>
      <c r="S20" s="18"/>
      <c r="T20" s="20">
        <v>0</v>
      </c>
      <c r="U20" s="18"/>
      <c r="V20" s="20">
        <v>0</v>
      </c>
      <c r="W20" s="18"/>
      <c r="X20" s="20">
        <v>0</v>
      </c>
      <c r="Y20" s="18"/>
      <c r="Z20" s="21">
        <v>0</v>
      </c>
    </row>
    <row r="21" spans="1:26" ht="21.75" customHeight="1" x14ac:dyDescent="0.2">
      <c r="A21" s="34" t="s">
        <v>25</v>
      </c>
      <c r="B21" s="34"/>
      <c r="D21" s="30">
        <v>4511</v>
      </c>
      <c r="E21" s="18"/>
      <c r="F21" s="20">
        <v>11238648207</v>
      </c>
      <c r="G21" s="18"/>
      <c r="H21" s="20">
        <v>21176257960</v>
      </c>
      <c r="I21" s="18"/>
      <c r="J21" s="20">
        <v>2</v>
      </c>
      <c r="K21" s="18"/>
      <c r="L21" s="20">
        <v>8630344</v>
      </c>
      <c r="M21" s="18"/>
      <c r="N21" s="20">
        <v>0</v>
      </c>
      <c r="O21" s="18"/>
      <c r="P21" s="20">
        <v>0</v>
      </c>
      <c r="Q21" s="18"/>
      <c r="R21" s="20">
        <v>0</v>
      </c>
      <c r="S21" s="18"/>
      <c r="T21" s="20">
        <v>0</v>
      </c>
      <c r="U21" s="18"/>
      <c r="V21" s="20">
        <v>0</v>
      </c>
      <c r="W21" s="18"/>
      <c r="X21" s="20">
        <v>0</v>
      </c>
      <c r="Y21" s="18"/>
      <c r="Z21" s="21">
        <v>0</v>
      </c>
    </row>
    <row r="22" spans="1:26" ht="21.75" customHeight="1" thickBot="1" x14ac:dyDescent="0.25">
      <c r="A22" s="38" t="s">
        <v>32</v>
      </c>
      <c r="B22" s="38"/>
      <c r="C22" s="38"/>
      <c r="D22" s="52"/>
      <c r="E22" s="18"/>
      <c r="F22" s="24">
        <f>SUM(F9:F21)</f>
        <v>9773500423663</v>
      </c>
      <c r="G22" s="18"/>
      <c r="H22" s="24">
        <f>SUM(H9:H21)</f>
        <v>15623953420780</v>
      </c>
      <c r="I22" s="18"/>
      <c r="J22" s="52"/>
      <c r="K22" s="18"/>
      <c r="L22" s="24">
        <f>SUM(L9:L21)</f>
        <v>173451960422</v>
      </c>
      <c r="M22" s="18"/>
      <c r="N22" s="52"/>
      <c r="O22" s="18"/>
      <c r="P22" s="24">
        <f>SUM(P9:P21)</f>
        <v>1717920745150</v>
      </c>
      <c r="Q22" s="18"/>
      <c r="R22" s="52"/>
      <c r="S22" s="54"/>
      <c r="T22" s="52"/>
      <c r="U22" s="18"/>
      <c r="V22" s="24">
        <f>SUM(V9:V21)</f>
        <v>8765915424033</v>
      </c>
      <c r="W22" s="18"/>
      <c r="X22" s="24">
        <f>SUM(X9:X21)</f>
        <v>14882541918873.586</v>
      </c>
      <c r="Y22" s="18"/>
      <c r="Z22" s="24">
        <f>SUM(Z9:Z21)</f>
        <v>99.61999999999999</v>
      </c>
    </row>
    <row r="23" spans="1:26" ht="21.75" customHeight="1" thickTop="1" x14ac:dyDescent="0.2">
      <c r="A23" s="60"/>
      <c r="B23" s="60"/>
      <c r="C23" s="60"/>
      <c r="D23" s="52"/>
      <c r="E23" s="18"/>
      <c r="F23" s="52"/>
      <c r="G23" s="18"/>
      <c r="H23" s="52"/>
      <c r="I23" s="18"/>
      <c r="J23" s="52"/>
      <c r="K23" s="18"/>
      <c r="L23" s="52"/>
      <c r="M23" s="18"/>
      <c r="N23" s="52"/>
      <c r="O23" s="18"/>
      <c r="P23" s="52"/>
      <c r="Q23" s="18"/>
      <c r="R23" s="52"/>
      <c r="S23" s="54"/>
      <c r="T23" s="52"/>
      <c r="U23" s="18"/>
      <c r="V23" s="52"/>
      <c r="W23" s="18"/>
      <c r="X23" s="52"/>
      <c r="Y23" s="18"/>
      <c r="Z23" s="52"/>
    </row>
    <row r="24" spans="1:26" ht="21.75" customHeight="1" x14ac:dyDescent="0.2">
      <c r="A24" s="60"/>
      <c r="B24" s="60"/>
      <c r="C24" s="60"/>
      <c r="D24" s="52"/>
      <c r="E24" s="18"/>
      <c r="F24" s="52"/>
      <c r="G24" s="18"/>
      <c r="H24" s="52"/>
      <c r="I24" s="18"/>
      <c r="J24" s="52"/>
      <c r="K24" s="18"/>
      <c r="L24" s="52"/>
      <c r="M24" s="18"/>
      <c r="N24" s="52"/>
      <c r="O24" s="18"/>
      <c r="P24" s="52"/>
      <c r="Q24" s="18"/>
      <c r="R24" s="52"/>
      <c r="S24" s="54"/>
      <c r="T24" s="52"/>
      <c r="U24" s="18"/>
      <c r="V24" s="52"/>
      <c r="W24" s="18"/>
      <c r="X24" s="52"/>
      <c r="Y24" s="18"/>
      <c r="Z24" s="52"/>
    </row>
    <row r="27" spans="1:26" x14ac:dyDescent="0.2">
      <c r="X27" s="26">
        <v>14882541918874</v>
      </c>
    </row>
  </sheetData>
  <mergeCells count="32">
    <mergeCell ref="A1:Z1"/>
    <mergeCell ref="A2:Z2"/>
    <mergeCell ref="A3:Z3"/>
    <mergeCell ref="B5:Z5"/>
    <mergeCell ref="D6:H6"/>
    <mergeCell ref="J6:P6"/>
    <mergeCell ref="R6:Z6"/>
    <mergeCell ref="J7:L7"/>
    <mergeCell ref="N7:P7"/>
    <mergeCell ref="D7:D8"/>
    <mergeCell ref="Z7:Z8"/>
    <mergeCell ref="X7:X8"/>
    <mergeCell ref="T7:T8"/>
    <mergeCell ref="V7:V8"/>
    <mergeCell ref="R7:R8"/>
    <mergeCell ref="H7:H8"/>
    <mergeCell ref="F7:F8"/>
    <mergeCell ref="A8:B8"/>
    <mergeCell ref="A15:B15"/>
    <mergeCell ref="A16:B16"/>
    <mergeCell ref="A17:B17"/>
    <mergeCell ref="A18:B18"/>
    <mergeCell ref="A19:B19"/>
    <mergeCell ref="A20:B20"/>
    <mergeCell ref="A21:B21"/>
    <mergeCell ref="A9:B9"/>
    <mergeCell ref="A10:B10"/>
    <mergeCell ref="A11:B11"/>
    <mergeCell ref="A12:B12"/>
    <mergeCell ref="A13:B13"/>
    <mergeCell ref="A14:B14"/>
    <mergeCell ref="A22:C22"/>
  </mergeCells>
  <pageMargins left="0.39" right="0.39" top="0.39" bottom="0.39" header="0" footer="0"/>
  <pageSetup scale="4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E12"/>
  <sheetViews>
    <sheetView rightToLeft="1" view="pageBreakPreview" zoomScale="98" zoomScaleNormal="100" zoomScaleSheetLayoutView="98" workbookViewId="0">
      <selection activeCell="A30" sqref="A30:A31"/>
    </sheetView>
  </sheetViews>
  <sheetFormatPr defaultRowHeight="12.75" x14ac:dyDescent="0.2"/>
  <cols>
    <col min="1" max="1" width="83" bestFit="1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7.42578125" customWidth="1"/>
    <col min="8" max="8" width="1.28515625" customWidth="1"/>
    <col min="9" max="9" width="9.140625" customWidth="1"/>
    <col min="10" max="10" width="1.28515625" customWidth="1"/>
    <col min="11" max="11" width="2.5703125" customWidth="1"/>
    <col min="12" max="12" width="1.28515625" customWidth="1"/>
    <col min="13" max="13" width="9.140625" customWidth="1"/>
    <col min="14" max="15" width="1.28515625" customWidth="1"/>
    <col min="16" max="16" width="9.28515625" customWidth="1"/>
    <col min="17" max="18" width="1.28515625" customWidth="1"/>
    <col min="19" max="19" width="14.7109375" customWidth="1"/>
    <col min="20" max="22" width="1.28515625" customWidth="1"/>
    <col min="23" max="23" width="9.140625" customWidth="1"/>
    <col min="24" max="24" width="1.28515625" customWidth="1"/>
    <col min="25" max="25" width="9.5703125" customWidth="1"/>
    <col min="26" max="26" width="1.28515625" customWidth="1"/>
    <col min="27" max="27" width="9.140625" customWidth="1"/>
    <col min="28" max="28" width="1.28515625" customWidth="1"/>
    <col min="29" max="29" width="11.7109375" customWidth="1"/>
    <col min="30" max="30" width="1.28515625" customWidth="1"/>
    <col min="31" max="31" width="13" customWidth="1"/>
    <col min="32" max="32" width="0.28515625" customWidth="1"/>
  </cols>
  <sheetData>
    <row r="1" spans="1:31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</row>
    <row r="2" spans="1:31" ht="21.75" customHeight="1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</row>
    <row r="3" spans="1:31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1:31" s="51" customFormat="1" ht="14.45" customHeight="1" x14ac:dyDescent="0.2"/>
    <row r="5" spans="1:31" ht="14.45" customHeight="1" x14ac:dyDescent="0.2">
      <c r="A5" s="43" t="s">
        <v>36</v>
      </c>
      <c r="B5" s="63"/>
      <c r="C5" s="63"/>
      <c r="D5" s="63"/>
      <c r="E5" s="63"/>
      <c r="F5" s="63"/>
      <c r="G5" s="63"/>
      <c r="H5" s="63"/>
      <c r="I5" s="63"/>
      <c r="J5" s="4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43"/>
      <c r="AE5" s="43"/>
    </row>
    <row r="6" spans="1:31" ht="14.45" customHeight="1" x14ac:dyDescent="0.2">
      <c r="C6" s="39" t="s">
        <v>7</v>
      </c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R6" s="39" t="s">
        <v>9</v>
      </c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</row>
    <row r="7" spans="1:31" ht="14.45" customHeight="1" x14ac:dyDescent="0.2">
      <c r="A7" s="2" t="s">
        <v>33</v>
      </c>
      <c r="C7" s="4" t="s">
        <v>37</v>
      </c>
      <c r="D7" s="3"/>
      <c r="E7" s="4" t="s">
        <v>38</v>
      </c>
      <c r="F7" s="3"/>
      <c r="G7" s="4" t="s">
        <v>39</v>
      </c>
      <c r="H7" s="3"/>
      <c r="I7" s="42" t="s">
        <v>40</v>
      </c>
      <c r="J7" s="42"/>
      <c r="K7" s="42"/>
      <c r="L7" s="3"/>
      <c r="M7" s="4" t="s">
        <v>34</v>
      </c>
      <c r="N7" s="3"/>
      <c r="O7" s="42" t="s">
        <v>35</v>
      </c>
      <c r="P7" s="42"/>
      <c r="R7" s="42" t="s">
        <v>37</v>
      </c>
      <c r="S7" s="42"/>
      <c r="T7" s="3"/>
      <c r="U7" s="42" t="s">
        <v>38</v>
      </c>
      <c r="V7" s="42"/>
      <c r="W7" s="42"/>
      <c r="X7" s="3"/>
      <c r="Y7" s="4" t="s">
        <v>39</v>
      </c>
      <c r="Z7" s="3"/>
      <c r="AA7" s="4" t="s">
        <v>40</v>
      </c>
      <c r="AB7" s="3"/>
      <c r="AC7" s="4" t="s">
        <v>34</v>
      </c>
      <c r="AD7" s="3"/>
      <c r="AE7" s="4" t="s">
        <v>35</v>
      </c>
    </row>
    <row r="8" spans="1:31" ht="21.75" customHeight="1" x14ac:dyDescent="0.2">
      <c r="A8" s="61" t="s">
        <v>26</v>
      </c>
      <c r="B8" s="18"/>
      <c r="C8" s="61" t="s">
        <v>41</v>
      </c>
      <c r="D8" s="18"/>
      <c r="E8" s="61" t="s">
        <v>42</v>
      </c>
      <c r="F8" s="18"/>
      <c r="G8" s="61" t="s">
        <v>43</v>
      </c>
      <c r="H8" s="18"/>
      <c r="I8" s="35">
        <v>1015</v>
      </c>
      <c r="J8" s="35"/>
      <c r="K8" s="35"/>
      <c r="L8" s="18"/>
      <c r="M8" s="20">
        <v>0</v>
      </c>
      <c r="N8" s="18"/>
      <c r="O8" s="62" t="s">
        <v>43</v>
      </c>
      <c r="P8" s="62"/>
      <c r="Q8" s="18"/>
      <c r="R8" s="62" t="s">
        <v>41</v>
      </c>
      <c r="S8" s="62"/>
      <c r="T8" s="18"/>
      <c r="U8" s="62" t="s">
        <v>42</v>
      </c>
      <c r="V8" s="62"/>
      <c r="W8" s="62"/>
      <c r="X8" s="18"/>
      <c r="Y8" s="61" t="s">
        <v>43</v>
      </c>
      <c r="Z8" s="18"/>
      <c r="AA8" s="20">
        <v>1015</v>
      </c>
      <c r="AB8" s="18"/>
      <c r="AC8" s="20">
        <v>0</v>
      </c>
      <c r="AD8" s="18"/>
      <c r="AE8" s="61" t="s">
        <v>43</v>
      </c>
    </row>
    <row r="9" spans="1:31" ht="21.75" customHeight="1" x14ac:dyDescent="0.2">
      <c r="A9" s="61" t="s">
        <v>27</v>
      </c>
      <c r="B9" s="18"/>
      <c r="C9" s="61" t="s">
        <v>41</v>
      </c>
      <c r="D9" s="18"/>
      <c r="E9" s="61" t="s">
        <v>42</v>
      </c>
      <c r="F9" s="18"/>
      <c r="G9" s="61" t="s">
        <v>43</v>
      </c>
      <c r="H9" s="18"/>
      <c r="I9" s="35">
        <v>2016</v>
      </c>
      <c r="J9" s="35"/>
      <c r="K9" s="35"/>
      <c r="L9" s="18"/>
      <c r="M9" s="20">
        <v>0</v>
      </c>
      <c r="N9" s="18"/>
      <c r="O9" s="62" t="s">
        <v>43</v>
      </c>
      <c r="P9" s="62"/>
      <c r="Q9" s="18"/>
      <c r="R9" s="62" t="s">
        <v>41</v>
      </c>
      <c r="S9" s="62"/>
      <c r="T9" s="18"/>
      <c r="U9" s="62" t="s">
        <v>42</v>
      </c>
      <c r="V9" s="62"/>
      <c r="W9" s="62"/>
      <c r="X9" s="18"/>
      <c r="Y9" s="61" t="s">
        <v>43</v>
      </c>
      <c r="Z9" s="18"/>
      <c r="AA9" s="20">
        <v>2016</v>
      </c>
      <c r="AB9" s="18"/>
      <c r="AC9" s="20">
        <v>0</v>
      </c>
      <c r="AD9" s="18"/>
      <c r="AE9" s="61" t="s">
        <v>43</v>
      </c>
    </row>
    <row r="10" spans="1:31" ht="21.75" customHeight="1" x14ac:dyDescent="0.2">
      <c r="A10" s="61" t="s">
        <v>28</v>
      </c>
      <c r="B10" s="18"/>
      <c r="C10" s="61" t="s">
        <v>41</v>
      </c>
      <c r="D10" s="18"/>
      <c r="E10" s="61" t="s">
        <v>42</v>
      </c>
      <c r="F10" s="18"/>
      <c r="G10" s="61" t="s">
        <v>43</v>
      </c>
      <c r="H10" s="18"/>
      <c r="I10" s="35">
        <v>1510</v>
      </c>
      <c r="J10" s="35"/>
      <c r="K10" s="35"/>
      <c r="L10" s="18"/>
      <c r="M10" s="20">
        <v>0</v>
      </c>
      <c r="N10" s="18"/>
      <c r="O10" s="62" t="s">
        <v>43</v>
      </c>
      <c r="P10" s="62"/>
      <c r="Q10" s="18"/>
      <c r="R10" s="62" t="s">
        <v>41</v>
      </c>
      <c r="S10" s="62"/>
      <c r="T10" s="18"/>
      <c r="U10" s="62" t="s">
        <v>42</v>
      </c>
      <c r="V10" s="62"/>
      <c r="W10" s="62"/>
      <c r="X10" s="18"/>
      <c r="Y10" s="61" t="s">
        <v>43</v>
      </c>
      <c r="Z10" s="18"/>
      <c r="AA10" s="20">
        <v>1510</v>
      </c>
      <c r="AB10" s="18"/>
      <c r="AC10" s="20">
        <v>0</v>
      </c>
      <c r="AD10" s="18"/>
      <c r="AE10" s="61" t="s">
        <v>43</v>
      </c>
    </row>
    <row r="11" spans="1:31" ht="21.75" customHeight="1" x14ac:dyDescent="0.2">
      <c r="A11" s="61" t="s">
        <v>29</v>
      </c>
      <c r="B11" s="18"/>
      <c r="C11" s="61" t="s">
        <v>41</v>
      </c>
      <c r="D11" s="18"/>
      <c r="E11" s="61" t="s">
        <v>42</v>
      </c>
      <c r="F11" s="18"/>
      <c r="G11" s="61" t="s">
        <v>43</v>
      </c>
      <c r="H11" s="18"/>
      <c r="I11" s="35">
        <v>3015</v>
      </c>
      <c r="J11" s="35"/>
      <c r="K11" s="35"/>
      <c r="L11" s="18"/>
      <c r="M11" s="20">
        <v>0</v>
      </c>
      <c r="N11" s="18"/>
      <c r="O11" s="62" t="s">
        <v>43</v>
      </c>
      <c r="P11" s="62"/>
      <c r="Q11" s="18"/>
      <c r="R11" s="62" t="s">
        <v>41</v>
      </c>
      <c r="S11" s="62"/>
      <c r="T11" s="18"/>
      <c r="U11" s="62" t="s">
        <v>42</v>
      </c>
      <c r="V11" s="62"/>
      <c r="W11" s="62"/>
      <c r="X11" s="18"/>
      <c r="Y11" s="61" t="s">
        <v>43</v>
      </c>
      <c r="Z11" s="18"/>
      <c r="AA11" s="20">
        <v>3015</v>
      </c>
      <c r="AB11" s="18"/>
      <c r="AC11" s="20">
        <v>0</v>
      </c>
      <c r="AD11" s="18"/>
      <c r="AE11" s="61" t="s">
        <v>43</v>
      </c>
    </row>
    <row r="12" spans="1:31" ht="21.75" customHeight="1" x14ac:dyDescent="0.2">
      <c r="A12" s="61" t="s">
        <v>30</v>
      </c>
      <c r="B12" s="18"/>
      <c r="C12" s="61" t="s">
        <v>41</v>
      </c>
      <c r="D12" s="18"/>
      <c r="E12" s="61" t="s">
        <v>42</v>
      </c>
      <c r="F12" s="18"/>
      <c r="G12" s="61" t="s">
        <v>43</v>
      </c>
      <c r="H12" s="18"/>
      <c r="I12" s="35">
        <v>1015</v>
      </c>
      <c r="J12" s="35"/>
      <c r="K12" s="35"/>
      <c r="L12" s="18"/>
      <c r="M12" s="20">
        <v>0</v>
      </c>
      <c r="N12" s="18"/>
      <c r="O12" s="62" t="s">
        <v>43</v>
      </c>
      <c r="P12" s="62"/>
      <c r="Q12" s="18"/>
      <c r="R12" s="62" t="s">
        <v>41</v>
      </c>
      <c r="S12" s="62"/>
      <c r="T12" s="18"/>
      <c r="U12" s="62" t="s">
        <v>42</v>
      </c>
      <c r="V12" s="62"/>
      <c r="W12" s="62"/>
      <c r="X12" s="18"/>
      <c r="Y12" s="61" t="s">
        <v>43</v>
      </c>
      <c r="Z12" s="18"/>
      <c r="AA12" s="20">
        <v>1015</v>
      </c>
      <c r="AB12" s="18"/>
      <c r="AC12" s="20">
        <v>0</v>
      </c>
      <c r="AD12" s="18"/>
      <c r="AE12" s="61" t="s">
        <v>43</v>
      </c>
    </row>
  </sheetData>
  <mergeCells count="30">
    <mergeCell ref="A1:AE1"/>
    <mergeCell ref="A2:AE2"/>
    <mergeCell ref="A3:AE3"/>
    <mergeCell ref="A5:AE5"/>
    <mergeCell ref="C6:P6"/>
    <mergeCell ref="R6:AE6"/>
    <mergeCell ref="I7:K7"/>
    <mergeCell ref="O7:P7"/>
    <mergeCell ref="R7:S7"/>
    <mergeCell ref="U7:W7"/>
    <mergeCell ref="I8:K8"/>
    <mergeCell ref="O8:P8"/>
    <mergeCell ref="R8:S8"/>
    <mergeCell ref="U8:W8"/>
    <mergeCell ref="I9:K9"/>
    <mergeCell ref="O9:P9"/>
    <mergeCell ref="R9:S9"/>
    <mergeCell ref="U9:W9"/>
    <mergeCell ref="I10:K10"/>
    <mergeCell ref="O10:P10"/>
    <mergeCell ref="R10:S10"/>
    <mergeCell ref="U10:W10"/>
    <mergeCell ref="I11:K11"/>
    <mergeCell ref="O11:P11"/>
    <mergeCell ref="R11:S11"/>
    <mergeCell ref="U11:W11"/>
    <mergeCell ref="I12:K12"/>
    <mergeCell ref="O12:P12"/>
    <mergeCell ref="R12:S12"/>
    <mergeCell ref="U12:W12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8"/>
  <sheetViews>
    <sheetView rightToLeft="1" view="pageBreakPreview" topLeftCell="A4" zoomScale="120" zoomScaleNormal="100" zoomScaleSheetLayoutView="120" workbookViewId="0">
      <selection activeCell="J11" sqref="J11"/>
    </sheetView>
  </sheetViews>
  <sheetFormatPr defaultRowHeight="12.75" x14ac:dyDescent="0.2"/>
  <cols>
    <col min="1" max="1" width="5.140625" customWidth="1"/>
    <col min="2" max="2" width="35" customWidth="1"/>
    <col min="3" max="3" width="1.28515625" customWidth="1"/>
    <col min="4" max="4" width="16.5703125" customWidth="1"/>
    <col min="5" max="5" width="1.28515625" customWidth="1"/>
    <col min="6" max="6" width="17.5703125" customWidth="1"/>
    <col min="7" max="7" width="1.28515625" customWidth="1"/>
    <col min="8" max="8" width="19.140625" customWidth="1"/>
    <col min="9" max="9" width="1.28515625" customWidth="1"/>
    <col min="10" max="10" width="14.28515625" customWidth="1"/>
    <col min="11" max="11" width="1.28515625" customWidth="1"/>
    <col min="12" max="12" width="14" customWidth="1"/>
    <col min="13" max="13" width="0.28515625" customWidth="1"/>
  </cols>
  <sheetData>
    <row r="1" spans="1:12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2" ht="25.5" x14ac:dyDescent="0.2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</row>
    <row r="3" spans="1:12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</row>
    <row r="4" spans="1:12" ht="14.45" customHeight="1" x14ac:dyDescent="0.2"/>
    <row r="5" spans="1:12" ht="18.75" customHeight="1" x14ac:dyDescent="0.2">
      <c r="A5" s="65" t="s">
        <v>101</v>
      </c>
      <c r="B5" s="43" t="s">
        <v>44</v>
      </c>
      <c r="C5" s="43"/>
      <c r="D5" s="43"/>
      <c r="E5" s="43"/>
      <c r="F5" s="43"/>
      <c r="G5" s="43"/>
      <c r="H5" s="43"/>
      <c r="I5" s="43"/>
      <c r="J5" s="43"/>
      <c r="K5" s="43"/>
      <c r="L5" s="43"/>
    </row>
    <row r="6" spans="1:12" ht="15" customHeight="1" x14ac:dyDescent="0.2">
      <c r="A6" s="65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14.45" customHeight="1" x14ac:dyDescent="0.2">
      <c r="D7" s="2" t="s">
        <v>7</v>
      </c>
      <c r="F7" s="39" t="s">
        <v>8</v>
      </c>
      <c r="G7" s="39"/>
      <c r="H7" s="39"/>
      <c r="J7" s="67" t="s">
        <v>9</v>
      </c>
      <c r="K7" s="67"/>
      <c r="L7" s="67"/>
    </row>
    <row r="8" spans="1:12" ht="35.25" customHeight="1" x14ac:dyDescent="0.2">
      <c r="A8" s="39" t="s">
        <v>45</v>
      </c>
      <c r="B8" s="39"/>
      <c r="D8" s="2" t="s">
        <v>46</v>
      </c>
      <c r="F8" s="2" t="s">
        <v>47</v>
      </c>
      <c r="H8" s="2" t="s">
        <v>48</v>
      </c>
      <c r="J8" s="2" t="s">
        <v>46</v>
      </c>
      <c r="L8" s="66" t="s">
        <v>18</v>
      </c>
    </row>
    <row r="9" spans="1:12" ht="21.75" customHeight="1" x14ac:dyDescent="0.2">
      <c r="A9" s="40" t="s">
        <v>99</v>
      </c>
      <c r="B9" s="40"/>
      <c r="D9" s="6">
        <v>6153397476</v>
      </c>
      <c r="F9" s="6">
        <v>2150682356789</v>
      </c>
      <c r="H9" s="6">
        <v>2108812180000</v>
      </c>
      <c r="J9" s="6">
        <v>48023574265</v>
      </c>
      <c r="L9" s="19">
        <v>0.32</v>
      </c>
    </row>
    <row r="10" spans="1:12" ht="21.75" customHeight="1" x14ac:dyDescent="0.2">
      <c r="A10" s="34" t="s">
        <v>98</v>
      </c>
      <c r="B10" s="34"/>
      <c r="D10" s="8">
        <v>14242424554</v>
      </c>
      <c r="F10" s="8">
        <v>344136548578</v>
      </c>
      <c r="H10" s="8">
        <v>357911314526</v>
      </c>
      <c r="J10" s="8">
        <v>467658606</v>
      </c>
      <c r="L10" s="21">
        <v>0</v>
      </c>
    </row>
    <row r="11" spans="1:12" ht="21.75" customHeight="1" thickBot="1" x14ac:dyDescent="0.25">
      <c r="A11" s="38" t="s">
        <v>32</v>
      </c>
      <c r="B11" s="38"/>
      <c r="D11" s="12">
        <f>SUM(D9:D10)</f>
        <v>20395822030</v>
      </c>
      <c r="F11" s="12">
        <f>SUM(F9:F10)</f>
        <v>2494818905367</v>
      </c>
      <c r="H11" s="12">
        <f>SUM(H9:H10)</f>
        <v>2466723494526</v>
      </c>
      <c r="J11" s="12">
        <f>SUM(J9:J10)</f>
        <v>48491232871</v>
      </c>
      <c r="L11" s="25">
        <f>SUM(L9:L10)</f>
        <v>0.32</v>
      </c>
    </row>
    <row r="12" spans="1:12" ht="21.75" customHeight="1" thickTop="1" x14ac:dyDescent="0.2">
      <c r="A12" s="60"/>
      <c r="B12" s="60"/>
      <c r="D12" s="64"/>
      <c r="F12" s="64"/>
      <c r="H12" s="64"/>
      <c r="J12" s="64"/>
      <c r="L12" s="53"/>
    </row>
    <row r="13" spans="1:12" ht="21.75" customHeight="1" x14ac:dyDescent="0.2">
      <c r="A13" s="60"/>
      <c r="B13" s="60"/>
      <c r="D13" s="64"/>
      <c r="F13" s="64"/>
      <c r="H13" s="64"/>
      <c r="J13" s="64"/>
      <c r="L13" s="53"/>
    </row>
    <row r="14" spans="1:12" ht="21.75" customHeight="1" x14ac:dyDescent="0.2">
      <c r="A14" s="60"/>
      <c r="B14" s="60"/>
      <c r="D14" s="64"/>
      <c r="F14" s="64"/>
      <c r="H14" s="64"/>
      <c r="J14" s="64"/>
      <c r="L14" s="53"/>
    </row>
    <row r="15" spans="1:12" ht="21.75" customHeight="1" x14ac:dyDescent="0.2">
      <c r="A15" s="60"/>
      <c r="B15" s="60"/>
      <c r="D15" s="64"/>
      <c r="F15" s="64"/>
      <c r="H15" s="64"/>
      <c r="J15" s="64"/>
      <c r="L15" s="53"/>
    </row>
    <row r="16" spans="1:12" ht="21.75" customHeight="1" x14ac:dyDescent="0.2">
      <c r="A16" s="60"/>
      <c r="B16" s="60"/>
      <c r="D16" s="64"/>
      <c r="F16" s="64"/>
      <c r="H16" s="64"/>
      <c r="J16" s="64"/>
      <c r="L16" s="53"/>
    </row>
    <row r="17" spans="1:12" ht="21.75" customHeight="1" x14ac:dyDescent="0.2">
      <c r="A17" s="60"/>
      <c r="B17" s="60"/>
      <c r="D17" s="64"/>
      <c r="F17" s="64"/>
      <c r="H17" s="64"/>
      <c r="J17" s="64"/>
      <c r="L17" s="53"/>
    </row>
    <row r="18" spans="1:12" ht="21.75" customHeight="1" x14ac:dyDescent="0.2">
      <c r="A18" s="60"/>
      <c r="B18" s="60"/>
      <c r="D18" s="64"/>
      <c r="F18" s="64"/>
      <c r="H18" s="64"/>
      <c r="J18" s="64"/>
      <c r="L18" s="53"/>
    </row>
    <row r="19" spans="1:12" ht="21.75" customHeight="1" x14ac:dyDescent="0.2">
      <c r="A19" s="60"/>
      <c r="B19" s="60"/>
      <c r="D19" s="64"/>
      <c r="F19" s="64"/>
      <c r="H19" s="64"/>
      <c r="J19" s="64"/>
      <c r="L19" s="53"/>
    </row>
    <row r="20" spans="1:12" ht="21.75" customHeight="1" x14ac:dyDescent="0.2">
      <c r="A20" s="60"/>
      <c r="B20" s="60"/>
      <c r="D20" s="64"/>
      <c r="F20" s="64"/>
      <c r="H20" s="64"/>
      <c r="J20" s="64"/>
      <c r="L20" s="53"/>
    </row>
    <row r="21" spans="1:12" ht="21.75" customHeight="1" x14ac:dyDescent="0.2">
      <c r="A21" s="60"/>
      <c r="B21" s="60"/>
      <c r="D21" s="64"/>
      <c r="F21" s="64"/>
      <c r="H21" s="64"/>
      <c r="J21" s="64"/>
      <c r="L21" s="53"/>
    </row>
    <row r="24" spans="1:12" x14ac:dyDescent="0.2">
      <c r="D24" s="26"/>
      <c r="H24" s="26"/>
    </row>
    <row r="25" spans="1:12" x14ac:dyDescent="0.2">
      <c r="F25" s="26"/>
      <c r="J25" s="26">
        <v>48491232871</v>
      </c>
    </row>
    <row r="28" spans="1:12" x14ac:dyDescent="0.2">
      <c r="G28" s="26">
        <f>F10-H10</f>
        <v>-13774765948</v>
      </c>
    </row>
  </sheetData>
  <mergeCells count="10">
    <mergeCell ref="A8:B8"/>
    <mergeCell ref="A9:B9"/>
    <mergeCell ref="A10:B10"/>
    <mergeCell ref="A11:B11"/>
    <mergeCell ref="A1:L1"/>
    <mergeCell ref="A2:L2"/>
    <mergeCell ref="A3:L3"/>
    <mergeCell ref="B5:L5"/>
    <mergeCell ref="F7:H7"/>
    <mergeCell ref="J7:L7"/>
  </mergeCells>
  <pageMargins left="0.39" right="0.39" top="0.39" bottom="0.39" header="0" footer="0"/>
  <pageSetup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20"/>
  <sheetViews>
    <sheetView rightToLeft="1" view="pageBreakPreview" topLeftCell="A7" zoomScaleNormal="100" zoomScaleSheetLayoutView="100" workbookViewId="0">
      <selection activeCell="F16" sqref="F16"/>
    </sheetView>
  </sheetViews>
  <sheetFormatPr defaultRowHeight="12.75" x14ac:dyDescent="0.2"/>
  <cols>
    <col min="1" max="1" width="2.5703125" customWidth="1"/>
    <col min="2" max="2" width="44.14062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1.75" customHeight="1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1.75" customHeight="1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9.1" customHeight="1" x14ac:dyDescent="0.2">
      <c r="A5" s="1" t="s">
        <v>50</v>
      </c>
      <c r="B5" s="43" t="s">
        <v>51</v>
      </c>
      <c r="C5" s="43"/>
      <c r="D5" s="43"/>
      <c r="E5" s="43"/>
      <c r="F5" s="43"/>
      <c r="G5" s="43"/>
      <c r="H5" s="43"/>
      <c r="I5" s="43"/>
      <c r="J5" s="43"/>
    </row>
    <row r="6" spans="1:10" ht="14.45" customHeight="1" x14ac:dyDescent="0.2"/>
    <row r="7" spans="1:10" ht="42" x14ac:dyDescent="0.2">
      <c r="A7" s="39" t="s">
        <v>52</v>
      </c>
      <c r="B7" s="39"/>
      <c r="D7" s="2" t="s">
        <v>53</v>
      </c>
      <c r="F7" s="2" t="s">
        <v>46</v>
      </c>
      <c r="H7" s="66" t="s">
        <v>54</v>
      </c>
      <c r="J7" s="66" t="s">
        <v>55</v>
      </c>
    </row>
    <row r="8" spans="1:10" ht="21.75" customHeight="1" x14ac:dyDescent="0.2">
      <c r="A8" s="40" t="s">
        <v>56</v>
      </c>
      <c r="B8" s="40"/>
      <c r="D8" s="27" t="s">
        <v>57</v>
      </c>
      <c r="F8" s="17">
        <f>'درآمد سرمایه گذاری در سهام'!T16</f>
        <v>2853987409722</v>
      </c>
      <c r="G8" s="18"/>
      <c r="H8" s="19">
        <v>100.33</v>
      </c>
      <c r="I8" s="18"/>
      <c r="J8" s="19">
        <v>6.54</v>
      </c>
    </row>
    <row r="9" spans="1:10" ht="21.75" customHeight="1" x14ac:dyDescent="0.2">
      <c r="A9" s="34" t="s">
        <v>60</v>
      </c>
      <c r="B9" s="34"/>
      <c r="D9" s="28" t="s">
        <v>58</v>
      </c>
      <c r="F9" s="20">
        <f>'درآمد سپرده بانکی'!H11</f>
        <v>77408472</v>
      </c>
      <c r="G9" s="18"/>
      <c r="H9" s="21">
        <v>0</v>
      </c>
      <c r="I9" s="18"/>
      <c r="J9" s="21">
        <v>0</v>
      </c>
    </row>
    <row r="10" spans="1:10" ht="21.75" customHeight="1" x14ac:dyDescent="0.2">
      <c r="A10" s="36" t="s">
        <v>61</v>
      </c>
      <c r="B10" s="36"/>
      <c r="D10" s="68" t="s">
        <v>59</v>
      </c>
      <c r="F10" s="22">
        <f>'سایر درآمدها'!F9</f>
        <v>1992585972</v>
      </c>
      <c r="G10" s="18"/>
      <c r="H10" s="23">
        <v>0.2</v>
      </c>
      <c r="I10" s="18"/>
      <c r="J10" s="23">
        <v>0.01</v>
      </c>
    </row>
    <row r="11" spans="1:10" ht="21.75" customHeight="1" x14ac:dyDescent="0.2">
      <c r="A11" s="38" t="s">
        <v>32</v>
      </c>
      <c r="B11" s="38"/>
      <c r="D11" s="64"/>
      <c r="F11" s="24">
        <f>SUM(F8:F10)</f>
        <v>2856057404166</v>
      </c>
      <c r="G11" s="18"/>
      <c r="H11" s="25">
        <f>SUM(H8:H10)</f>
        <v>100.53</v>
      </c>
      <c r="I11" s="18"/>
      <c r="J11" s="25">
        <f>SUM(J8:J10)</f>
        <v>6.55</v>
      </c>
    </row>
    <row r="14" spans="1:10" x14ac:dyDescent="0.2">
      <c r="F14">
        <v>2856057404166</v>
      </c>
    </row>
    <row r="15" spans="1:10" x14ac:dyDescent="0.2">
      <c r="F15" s="26">
        <f>F14-F11</f>
        <v>0</v>
      </c>
    </row>
    <row r="20" spans="6:6" x14ac:dyDescent="0.2">
      <c r="F20" s="26">
        <v>2856057404166</v>
      </c>
    </row>
  </sheetData>
  <mergeCells count="9">
    <mergeCell ref="A11:B11"/>
    <mergeCell ref="A8:B8"/>
    <mergeCell ref="A9:B9"/>
    <mergeCell ref="A10:B10"/>
    <mergeCell ref="A1:J1"/>
    <mergeCell ref="A2:J2"/>
    <mergeCell ref="A3:J3"/>
    <mergeCell ref="B5:J5"/>
    <mergeCell ref="A7:B7"/>
  </mergeCells>
  <phoneticPr fontId="6" type="noConversion"/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V26"/>
  <sheetViews>
    <sheetView rightToLeft="1" view="pageBreakPreview" zoomScale="98" zoomScaleNormal="100" zoomScaleSheetLayoutView="98" workbookViewId="0">
      <selection activeCell="B5" sqref="B5:V5"/>
    </sheetView>
  </sheetViews>
  <sheetFormatPr defaultRowHeight="12.75" x14ac:dyDescent="0.2"/>
  <cols>
    <col min="1" max="1" width="5.140625" customWidth="1"/>
    <col min="2" max="2" width="68.28515625" customWidth="1"/>
    <col min="3" max="3" width="1.28515625" customWidth="1"/>
    <col min="4" max="4" width="13" style="18" customWidth="1"/>
    <col min="5" max="5" width="1.28515625" style="18" customWidth="1"/>
    <col min="6" max="6" width="18.5703125" style="18" customWidth="1"/>
    <col min="7" max="7" width="1.28515625" style="18" customWidth="1"/>
    <col min="8" max="8" width="16.7109375" style="18" customWidth="1"/>
    <col min="9" max="9" width="1.28515625" style="18" customWidth="1"/>
    <col min="10" max="10" width="16.28515625" style="18" bestFit="1" customWidth="1"/>
    <col min="11" max="11" width="1.28515625" style="18" customWidth="1"/>
    <col min="12" max="12" width="10.5703125" style="18" customWidth="1"/>
    <col min="13" max="13" width="1.28515625" style="18" customWidth="1"/>
    <col min="14" max="14" width="11.140625" style="18" customWidth="1"/>
    <col min="15" max="15" width="1.28515625" style="18" customWidth="1"/>
    <col min="16" max="16" width="17.42578125" style="18" customWidth="1"/>
    <col min="17" max="17" width="1.28515625" style="18" customWidth="1"/>
    <col min="18" max="18" width="16.42578125" style="18" bestFit="1" customWidth="1"/>
    <col min="19" max="19" width="1.28515625" style="18" customWidth="1"/>
    <col min="20" max="20" width="20.5703125" style="18" customWidth="1"/>
    <col min="21" max="21" width="1.28515625" style="18" customWidth="1"/>
    <col min="22" max="22" width="10.7109375" style="18" customWidth="1"/>
    <col min="23" max="23" width="0.28515625" customWidth="1"/>
  </cols>
  <sheetData>
    <row r="1" spans="1:22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</row>
    <row r="2" spans="1:22" ht="25.5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</row>
    <row r="3" spans="1:22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</row>
    <row r="4" spans="1:22" ht="14.45" customHeight="1" x14ac:dyDescent="0.2"/>
    <row r="5" spans="1:22" ht="23.25" customHeight="1" x14ac:dyDescent="0.2">
      <c r="A5" s="1" t="s">
        <v>62</v>
      </c>
      <c r="B5" s="43" t="s">
        <v>63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</row>
    <row r="6" spans="1:22" ht="14.45" customHeight="1" x14ac:dyDescent="0.2">
      <c r="D6" s="39" t="s">
        <v>64</v>
      </c>
      <c r="E6" s="39"/>
      <c r="F6" s="39"/>
      <c r="G6" s="39"/>
      <c r="H6" s="39"/>
      <c r="I6" s="39"/>
      <c r="J6" s="39"/>
      <c r="K6" s="39"/>
      <c r="L6" s="39"/>
      <c r="N6" s="39" t="s">
        <v>65</v>
      </c>
      <c r="O6" s="39"/>
      <c r="P6" s="39"/>
      <c r="Q6" s="39"/>
      <c r="R6" s="39"/>
      <c r="S6" s="39"/>
      <c r="T6" s="39"/>
      <c r="U6" s="39"/>
      <c r="V6" s="39"/>
    </row>
    <row r="7" spans="1:22" ht="14.45" customHeight="1" x14ac:dyDescent="0.2">
      <c r="D7" s="57" t="s">
        <v>67</v>
      </c>
      <c r="E7" s="49"/>
      <c r="F7" s="57" t="s">
        <v>68</v>
      </c>
      <c r="G7" s="49"/>
      <c r="H7" s="50" t="s">
        <v>69</v>
      </c>
      <c r="I7" s="49"/>
      <c r="J7" s="42" t="s">
        <v>32</v>
      </c>
      <c r="K7" s="42"/>
      <c r="L7" s="42"/>
      <c r="N7" s="57" t="s">
        <v>67</v>
      </c>
      <c r="O7" s="49"/>
      <c r="P7" s="57" t="s">
        <v>68</v>
      </c>
      <c r="Q7" s="49"/>
      <c r="R7" s="57" t="s">
        <v>69</v>
      </c>
      <c r="S7" s="49"/>
      <c r="T7" s="42" t="s">
        <v>32</v>
      </c>
      <c r="U7" s="42"/>
      <c r="V7" s="42"/>
    </row>
    <row r="8" spans="1:22" ht="35.25" customHeight="1" x14ac:dyDescent="0.2">
      <c r="A8" s="39" t="s">
        <v>66</v>
      </c>
      <c r="B8" s="39"/>
      <c r="D8" s="58"/>
      <c r="F8" s="58"/>
      <c r="H8" s="47"/>
      <c r="J8" s="4" t="s">
        <v>46</v>
      </c>
      <c r="K8" s="49"/>
      <c r="L8" s="70" t="s">
        <v>54</v>
      </c>
      <c r="N8" s="58"/>
      <c r="P8" s="58"/>
      <c r="R8" s="58"/>
      <c r="T8" s="4" t="s">
        <v>46</v>
      </c>
      <c r="U8" s="49"/>
      <c r="V8" s="13" t="s">
        <v>54</v>
      </c>
    </row>
    <row r="9" spans="1:22" ht="21.75" customHeight="1" x14ac:dyDescent="0.2">
      <c r="A9" s="40" t="s">
        <v>31</v>
      </c>
      <c r="B9" s="40"/>
      <c r="D9" s="17">
        <v>0</v>
      </c>
      <c r="F9" s="17">
        <v>785859331367</v>
      </c>
      <c r="H9" s="17">
        <v>183243710877</v>
      </c>
      <c r="J9" s="17">
        <v>969103042244</v>
      </c>
      <c r="L9" s="19">
        <v>99.53</v>
      </c>
      <c r="N9" s="17">
        <v>0</v>
      </c>
      <c r="P9" s="29">
        <v>2455600026455</v>
      </c>
      <c r="R9" s="17">
        <v>354914800667</v>
      </c>
      <c r="T9" s="17">
        <f>SUM(N9:R9)</f>
        <v>2810514827122</v>
      </c>
      <c r="V9" s="19">
        <v>96.41</v>
      </c>
    </row>
    <row r="10" spans="1:22" ht="21.75" customHeight="1" x14ac:dyDescent="0.2">
      <c r="A10" s="34" t="s">
        <v>70</v>
      </c>
      <c r="B10" s="34"/>
      <c r="D10" s="20">
        <v>0</v>
      </c>
      <c r="F10" s="20">
        <v>0</v>
      </c>
      <c r="H10" s="20">
        <v>0</v>
      </c>
      <c r="J10" s="20">
        <v>0</v>
      </c>
      <c r="L10" s="21">
        <v>0</v>
      </c>
      <c r="N10" s="20">
        <v>0</v>
      </c>
      <c r="P10" s="30">
        <v>0</v>
      </c>
      <c r="R10" s="20">
        <v>29856758250</v>
      </c>
      <c r="T10" s="52">
        <f t="shared" ref="T10:T15" si="0">SUM(N10:R10)</f>
        <v>29856758250</v>
      </c>
      <c r="V10" s="21">
        <v>1.74</v>
      </c>
    </row>
    <row r="11" spans="1:22" ht="21.75" customHeight="1" x14ac:dyDescent="0.2">
      <c r="A11" s="34" t="s">
        <v>26</v>
      </c>
      <c r="B11" s="34"/>
      <c r="D11" s="20">
        <v>0</v>
      </c>
      <c r="F11" s="20">
        <v>904060499</v>
      </c>
      <c r="H11" s="20">
        <v>0</v>
      </c>
      <c r="J11" s="20">
        <v>904060499</v>
      </c>
      <c r="L11" s="21">
        <v>0.09</v>
      </c>
      <c r="N11" s="20">
        <v>0</v>
      </c>
      <c r="P11" s="30">
        <v>1999547895</v>
      </c>
      <c r="R11" s="20">
        <v>0</v>
      </c>
      <c r="T11" s="52">
        <f t="shared" si="0"/>
        <v>1999547895</v>
      </c>
      <c r="V11" s="21">
        <v>7.0000000000000007E-2</v>
      </c>
    </row>
    <row r="12" spans="1:22" ht="21.75" customHeight="1" x14ac:dyDescent="0.2">
      <c r="A12" s="34" t="s">
        <v>27</v>
      </c>
      <c r="B12" s="34"/>
      <c r="D12" s="20">
        <v>0</v>
      </c>
      <c r="F12" s="20">
        <v>1956542111</v>
      </c>
      <c r="H12" s="20">
        <v>0</v>
      </c>
      <c r="J12" s="20">
        <v>1956542111</v>
      </c>
      <c r="L12" s="21">
        <v>0.2</v>
      </c>
      <c r="N12" s="20">
        <v>0</v>
      </c>
      <c r="P12" s="30">
        <v>2246948048</v>
      </c>
      <c r="R12" s="20">
        <v>0</v>
      </c>
      <c r="T12" s="52">
        <f t="shared" si="0"/>
        <v>2246948048</v>
      </c>
      <c r="V12" s="21">
        <v>0.08</v>
      </c>
    </row>
    <row r="13" spans="1:22" ht="21.75" customHeight="1" x14ac:dyDescent="0.2">
      <c r="A13" s="34" t="s">
        <v>28</v>
      </c>
      <c r="B13" s="34"/>
      <c r="D13" s="20">
        <v>0</v>
      </c>
      <c r="F13" s="20">
        <v>1437752690</v>
      </c>
      <c r="H13" s="20">
        <v>0</v>
      </c>
      <c r="J13" s="20">
        <v>1437752690</v>
      </c>
      <c r="L13" s="21">
        <v>0.15</v>
      </c>
      <c r="N13" s="20">
        <v>0</v>
      </c>
      <c r="P13" s="30">
        <v>3124054888</v>
      </c>
      <c r="R13" s="20">
        <v>0</v>
      </c>
      <c r="T13" s="52">
        <f t="shared" si="0"/>
        <v>3124054888</v>
      </c>
      <c r="V13" s="21">
        <v>0.11</v>
      </c>
    </row>
    <row r="14" spans="1:22" ht="21.75" customHeight="1" x14ac:dyDescent="0.2">
      <c r="A14" s="34" t="s">
        <v>29</v>
      </c>
      <c r="B14" s="34"/>
      <c r="D14" s="20">
        <v>0</v>
      </c>
      <c r="F14" s="20">
        <v>2595902939</v>
      </c>
      <c r="H14" s="20">
        <v>0</v>
      </c>
      <c r="J14" s="20">
        <v>2595902939</v>
      </c>
      <c r="L14" s="21">
        <v>0.27</v>
      </c>
      <c r="N14" s="20">
        <v>0</v>
      </c>
      <c r="P14" s="30">
        <v>4210190288</v>
      </c>
      <c r="R14" s="20">
        <v>0</v>
      </c>
      <c r="T14" s="52">
        <f t="shared" si="0"/>
        <v>4210190288</v>
      </c>
      <c r="V14" s="21">
        <v>0.15</v>
      </c>
    </row>
    <row r="15" spans="1:22" ht="21.75" customHeight="1" x14ac:dyDescent="0.2">
      <c r="A15" s="36" t="s">
        <v>30</v>
      </c>
      <c r="B15" s="36"/>
      <c r="D15" s="22">
        <v>0</v>
      </c>
      <c r="F15" s="22">
        <v>848433932</v>
      </c>
      <c r="H15" s="22">
        <v>0</v>
      </c>
      <c r="J15" s="22">
        <v>848433932</v>
      </c>
      <c r="L15" s="23">
        <v>0.09</v>
      </c>
      <c r="N15" s="22">
        <v>0</v>
      </c>
      <c r="P15" s="30">
        <v>2035083231</v>
      </c>
      <c r="R15" s="22">
        <v>0</v>
      </c>
      <c r="T15" s="52">
        <f t="shared" si="0"/>
        <v>2035083231</v>
      </c>
      <c r="V15" s="23">
        <v>7.0000000000000007E-2</v>
      </c>
    </row>
    <row r="16" spans="1:22" ht="21.75" customHeight="1" thickBot="1" x14ac:dyDescent="0.25">
      <c r="A16" s="38" t="s">
        <v>32</v>
      </c>
      <c r="B16" s="38"/>
      <c r="D16" s="24">
        <v>0</v>
      </c>
      <c r="F16" s="24">
        <f>SUM(F9:F15)</f>
        <v>793602023538</v>
      </c>
      <c r="H16" s="24">
        <f>SUM(H9:H15)</f>
        <v>183243710877</v>
      </c>
      <c r="J16" s="24">
        <f>SUM(J9:J15)</f>
        <v>976845734415</v>
      </c>
      <c r="L16" s="25">
        <f>SUM(L9:L15)</f>
        <v>100.33000000000001</v>
      </c>
      <c r="N16" s="24">
        <v>0</v>
      </c>
      <c r="P16" s="24">
        <f>SUM(P9:P15)</f>
        <v>2469215850805</v>
      </c>
      <c r="R16" s="24">
        <f>SUM(R9:R15)</f>
        <v>384771558917</v>
      </c>
      <c r="T16" s="24">
        <f>SUM(T9:T15)</f>
        <v>2853987409722</v>
      </c>
      <c r="V16" s="25">
        <f>SUM(V9:V15)</f>
        <v>98.629999999999981</v>
      </c>
    </row>
    <row r="17" spans="16:18" ht="13.5" thickTop="1" x14ac:dyDescent="0.2"/>
    <row r="24" spans="16:18" x14ac:dyDescent="0.2">
      <c r="P24" s="69">
        <v>2469215850805</v>
      </c>
      <c r="R24" s="69">
        <v>384771558917</v>
      </c>
    </row>
    <row r="26" spans="16:18" x14ac:dyDescent="0.2">
      <c r="P26" s="69">
        <f>P24+R24</f>
        <v>2853987409722</v>
      </c>
    </row>
  </sheetData>
  <mergeCells count="23">
    <mergeCell ref="A1:V1"/>
    <mergeCell ref="A2:V2"/>
    <mergeCell ref="A3:V3"/>
    <mergeCell ref="B5:V5"/>
    <mergeCell ref="D6:L6"/>
    <mergeCell ref="N6:V6"/>
    <mergeCell ref="J7:L7"/>
    <mergeCell ref="T7:V7"/>
    <mergeCell ref="A8:B8"/>
    <mergeCell ref="A9:B9"/>
    <mergeCell ref="R7:R8"/>
    <mergeCell ref="P7:P8"/>
    <mergeCell ref="N7:N8"/>
    <mergeCell ref="H7:H8"/>
    <mergeCell ref="F7:F8"/>
    <mergeCell ref="D7:D8"/>
    <mergeCell ref="A10:B10"/>
    <mergeCell ref="A11:B11"/>
    <mergeCell ref="A12:B12"/>
    <mergeCell ref="A16:B16"/>
    <mergeCell ref="A13:B13"/>
    <mergeCell ref="A14:B14"/>
    <mergeCell ref="A15:B15"/>
  </mergeCells>
  <pageMargins left="0.39" right="0.39" top="0.39" bottom="0.39" header="0" footer="0"/>
  <pageSetup scale="5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4"/>
  <sheetViews>
    <sheetView rightToLeft="1" view="pageBreakPreview" zoomScale="90" zoomScaleNormal="100" zoomScaleSheetLayoutView="90" workbookViewId="0">
      <selection activeCell="A6" sqref="A6"/>
    </sheetView>
  </sheetViews>
  <sheetFormatPr defaultRowHeight="12.75" x14ac:dyDescent="0.2"/>
  <cols>
    <col min="1" max="1" width="5.140625" customWidth="1"/>
    <col min="2" max="2" width="40.285156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ht="25.5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45" customHeight="1" x14ac:dyDescent="0.2"/>
    <row r="5" spans="1:10" ht="21.75" customHeight="1" x14ac:dyDescent="0.2">
      <c r="A5" s="65" t="s">
        <v>102</v>
      </c>
      <c r="B5" s="43" t="s">
        <v>71</v>
      </c>
      <c r="C5" s="43"/>
      <c r="D5" s="43"/>
      <c r="E5" s="43"/>
      <c r="F5" s="43"/>
      <c r="G5" s="43"/>
      <c r="H5" s="43"/>
      <c r="I5" s="43"/>
      <c r="J5" s="43"/>
    </row>
    <row r="6" spans="1:10" ht="21.75" customHeight="1" x14ac:dyDescent="0.2">
      <c r="A6" s="1"/>
      <c r="B6" s="1"/>
      <c r="C6" s="1"/>
      <c r="D6" s="1"/>
      <c r="E6" s="1"/>
      <c r="F6" s="1"/>
      <c r="G6" s="1"/>
      <c r="H6" s="1"/>
      <c r="I6" s="1"/>
      <c r="J6" s="1"/>
    </row>
    <row r="7" spans="1:10" ht="14.45" customHeight="1" x14ac:dyDescent="0.2">
      <c r="D7" s="39" t="s">
        <v>64</v>
      </c>
      <c r="E7" s="39"/>
      <c r="F7" s="39"/>
      <c r="H7" s="39" t="s">
        <v>65</v>
      </c>
      <c r="I7" s="39"/>
      <c r="J7" s="39"/>
    </row>
    <row r="8" spans="1:10" ht="36.4" customHeight="1" x14ac:dyDescent="0.2">
      <c r="A8" s="39" t="s">
        <v>72</v>
      </c>
      <c r="B8" s="39"/>
      <c r="D8" s="13" t="s">
        <v>73</v>
      </c>
      <c r="E8" s="3"/>
      <c r="F8" s="13" t="s">
        <v>74</v>
      </c>
      <c r="H8" s="13" t="s">
        <v>73</v>
      </c>
      <c r="I8" s="3"/>
      <c r="J8" s="13" t="s">
        <v>74</v>
      </c>
    </row>
    <row r="9" spans="1:10" ht="30" customHeight="1" x14ac:dyDescent="0.2">
      <c r="A9" s="71" t="s">
        <v>100</v>
      </c>
      <c r="B9" s="71"/>
      <c r="C9" s="72"/>
      <c r="D9" s="73">
        <v>13483892</v>
      </c>
      <c r="E9" s="74"/>
      <c r="F9" s="75">
        <f>D9/$D$11</f>
        <v>0.87569624708807881</v>
      </c>
      <c r="G9" s="74"/>
      <c r="H9" s="73">
        <v>17212875</v>
      </c>
      <c r="I9" s="74"/>
      <c r="J9" s="75">
        <f>H9/H11</f>
        <v>0.22236422648931761</v>
      </c>
    </row>
    <row r="10" spans="1:10" ht="30" customHeight="1" x14ac:dyDescent="0.2">
      <c r="A10" s="76" t="s">
        <v>98</v>
      </c>
      <c r="B10" s="76"/>
      <c r="C10" s="72"/>
      <c r="D10" s="77">
        <v>1914018</v>
      </c>
      <c r="E10" s="74"/>
      <c r="F10" s="78">
        <f>D10/D11</f>
        <v>0.12430375291192117</v>
      </c>
      <c r="G10" s="74"/>
      <c r="H10" s="77">
        <v>60195597</v>
      </c>
      <c r="I10" s="74"/>
      <c r="J10" s="78">
        <f>H10/H11</f>
        <v>0.77763577351068236</v>
      </c>
    </row>
    <row r="11" spans="1:10" ht="30" customHeight="1" x14ac:dyDescent="0.2">
      <c r="A11" s="38" t="s">
        <v>32</v>
      </c>
      <c r="B11" s="38"/>
      <c r="C11" s="72"/>
      <c r="D11" s="79">
        <f>SUM(D9:D10)</f>
        <v>15397910</v>
      </c>
      <c r="E11" s="74"/>
      <c r="F11" s="80">
        <f>SUM(F9:F10)</f>
        <v>1</v>
      </c>
      <c r="G11" s="74"/>
      <c r="H11" s="79">
        <f>SUM(H9:H10)</f>
        <v>77408472</v>
      </c>
      <c r="I11" s="74"/>
      <c r="J11" s="80">
        <f>SUM(J9:J10)</f>
        <v>1</v>
      </c>
    </row>
    <row r="12" spans="1:10" x14ac:dyDescent="0.2">
      <c r="D12" s="18"/>
      <c r="E12" s="18"/>
      <c r="F12" s="18"/>
      <c r="G12" s="18"/>
      <c r="H12" s="18"/>
      <c r="I12" s="18"/>
      <c r="J12" s="18"/>
    </row>
    <row r="13" spans="1:10" x14ac:dyDescent="0.2">
      <c r="H13" s="26"/>
    </row>
    <row r="14" spans="1:10" x14ac:dyDescent="0.2">
      <c r="D14" s="26"/>
    </row>
  </sheetData>
  <mergeCells count="10">
    <mergeCell ref="A8:B8"/>
    <mergeCell ref="A9:B9"/>
    <mergeCell ref="A10:B10"/>
    <mergeCell ref="A11:B11"/>
    <mergeCell ref="A1:J1"/>
    <mergeCell ref="A2:J2"/>
    <mergeCell ref="A3:J3"/>
    <mergeCell ref="B5:J5"/>
    <mergeCell ref="D7:F7"/>
    <mergeCell ref="H7:J7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9"/>
  <sheetViews>
    <sheetView rightToLeft="1" view="pageBreakPreview" zoomScale="98" zoomScaleNormal="100" zoomScaleSheetLayoutView="98" workbookViewId="0">
      <selection activeCell="A6" sqref="A6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5.5" x14ac:dyDescent="0.2">
      <c r="A1" s="32" t="s">
        <v>0</v>
      </c>
      <c r="B1" s="32"/>
      <c r="C1" s="32"/>
      <c r="D1" s="32"/>
      <c r="E1" s="32"/>
      <c r="F1" s="32"/>
    </row>
    <row r="2" spans="1:6" ht="25.5" x14ac:dyDescent="0.2">
      <c r="A2" s="32" t="s">
        <v>49</v>
      </c>
      <c r="B2" s="32"/>
      <c r="C2" s="32"/>
      <c r="D2" s="32"/>
      <c r="E2" s="32"/>
      <c r="F2" s="32"/>
    </row>
    <row r="3" spans="1:6" ht="25.5" x14ac:dyDescent="0.2">
      <c r="A3" s="32" t="s">
        <v>2</v>
      </c>
      <c r="B3" s="32"/>
      <c r="C3" s="32"/>
      <c r="D3" s="32"/>
      <c r="E3" s="32"/>
      <c r="F3" s="32"/>
    </row>
    <row r="4" spans="1:6" ht="14.45" customHeight="1" x14ac:dyDescent="0.2"/>
    <row r="5" spans="1:6" ht="29.1" customHeight="1" x14ac:dyDescent="0.2">
      <c r="A5" s="65" t="s">
        <v>103</v>
      </c>
      <c r="B5" s="43" t="s">
        <v>61</v>
      </c>
      <c r="C5" s="43"/>
      <c r="D5" s="43"/>
      <c r="E5" s="43"/>
      <c r="F5" s="43"/>
    </row>
    <row r="6" spans="1:6" ht="21" x14ac:dyDescent="0.2">
      <c r="D6" s="2" t="s">
        <v>64</v>
      </c>
      <c r="F6" s="2" t="s">
        <v>9</v>
      </c>
    </row>
    <row r="7" spans="1:6" ht="21" x14ac:dyDescent="0.2">
      <c r="A7" s="39" t="s">
        <v>61</v>
      </c>
      <c r="B7" s="39"/>
      <c r="D7" s="4" t="s">
        <v>46</v>
      </c>
      <c r="F7" s="4" t="s">
        <v>46</v>
      </c>
    </row>
    <row r="8" spans="1:6" ht="31.5" customHeight="1" x14ac:dyDescent="0.2">
      <c r="A8" s="36" t="s">
        <v>75</v>
      </c>
      <c r="B8" s="36"/>
      <c r="D8" s="81">
        <v>1001040462</v>
      </c>
      <c r="E8" s="74"/>
      <c r="F8" s="81">
        <v>1992585972</v>
      </c>
    </row>
    <row r="9" spans="1:6" ht="31.5" customHeight="1" x14ac:dyDescent="0.2">
      <c r="A9" s="38" t="s">
        <v>32</v>
      </c>
      <c r="B9" s="38"/>
      <c r="D9" s="79">
        <v>1001040462</v>
      </c>
      <c r="E9" s="74"/>
      <c r="F9" s="79">
        <v>1992585972</v>
      </c>
    </row>
  </sheetData>
  <mergeCells count="7">
    <mergeCell ref="A8:B8"/>
    <mergeCell ref="A9:B9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2"/>
  <sheetViews>
    <sheetView rightToLeft="1" view="pageBreakPreview" zoomScale="110" zoomScaleNormal="100" zoomScaleSheetLayoutView="110" workbookViewId="0">
      <selection activeCell="Q9" sqref="Q9"/>
    </sheetView>
  </sheetViews>
  <sheetFormatPr defaultRowHeight="12.75" x14ac:dyDescent="0.2"/>
  <cols>
    <col min="1" max="1" width="39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5.5" x14ac:dyDescent="0.2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3" ht="25.5" x14ac:dyDescent="0.2">
      <c r="A2" s="32" t="s">
        <v>49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25.5" x14ac:dyDescent="0.2">
      <c r="A3" s="32" t="s">
        <v>2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 ht="14.45" customHeight="1" x14ac:dyDescent="0.2"/>
    <row r="5" spans="1:13" ht="14.45" customHeight="1" x14ac:dyDescent="0.2">
      <c r="A5" s="43" t="s">
        <v>79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</row>
    <row r="6" spans="1:13" ht="14.45" customHeight="1" x14ac:dyDescent="0.2">
      <c r="A6" s="39" t="s">
        <v>52</v>
      </c>
      <c r="C6" s="39" t="s">
        <v>64</v>
      </c>
      <c r="D6" s="39"/>
      <c r="E6" s="39"/>
      <c r="F6" s="39"/>
      <c r="G6" s="39"/>
      <c r="I6" s="39" t="s">
        <v>65</v>
      </c>
      <c r="J6" s="39"/>
      <c r="K6" s="39"/>
      <c r="L6" s="39"/>
      <c r="M6" s="39"/>
    </row>
    <row r="7" spans="1:13" ht="42" x14ac:dyDescent="0.2">
      <c r="A7" s="39"/>
      <c r="C7" s="13" t="s">
        <v>77</v>
      </c>
      <c r="D7" s="3"/>
      <c r="E7" s="13" t="s">
        <v>76</v>
      </c>
      <c r="F7" s="3"/>
      <c r="G7" s="13" t="s">
        <v>78</v>
      </c>
      <c r="I7" s="13" t="s">
        <v>77</v>
      </c>
      <c r="J7" s="3"/>
      <c r="K7" s="13" t="s">
        <v>76</v>
      </c>
      <c r="L7" s="3"/>
      <c r="M7" s="13" t="s">
        <v>78</v>
      </c>
    </row>
    <row r="8" spans="1:13" ht="21.75" customHeight="1" x14ac:dyDescent="0.2">
      <c r="A8" s="5" t="s">
        <v>99</v>
      </c>
      <c r="C8" s="17">
        <v>13483892</v>
      </c>
      <c r="D8" s="18"/>
      <c r="E8" s="17">
        <v>0</v>
      </c>
      <c r="F8" s="18"/>
      <c r="G8" s="17">
        <v>13483892</v>
      </c>
      <c r="H8" s="18"/>
      <c r="I8" s="17">
        <v>17212875</v>
      </c>
      <c r="J8" s="18"/>
      <c r="K8" s="17">
        <v>0</v>
      </c>
      <c r="L8" s="18"/>
      <c r="M8" s="17">
        <v>17212875</v>
      </c>
    </row>
    <row r="9" spans="1:13" ht="21.75" customHeight="1" x14ac:dyDescent="0.2">
      <c r="A9" s="7" t="s">
        <v>98</v>
      </c>
      <c r="C9" s="20">
        <v>1914018</v>
      </c>
      <c r="D9" s="18"/>
      <c r="E9" s="20">
        <v>0</v>
      </c>
      <c r="F9" s="18"/>
      <c r="G9" s="20">
        <v>1914018</v>
      </c>
      <c r="H9" s="18"/>
      <c r="I9" s="20">
        <v>60195597</v>
      </c>
      <c r="J9" s="18"/>
      <c r="K9" s="20">
        <v>0</v>
      </c>
      <c r="L9" s="18"/>
      <c r="M9" s="20">
        <v>60195597</v>
      </c>
    </row>
    <row r="10" spans="1:13" ht="21.75" customHeight="1" x14ac:dyDescent="0.2">
      <c r="A10" s="11" t="s">
        <v>32</v>
      </c>
      <c r="C10" s="24">
        <f>SUM(C8:C9)</f>
        <v>15397910</v>
      </c>
      <c r="D10" s="18"/>
      <c r="E10" s="24">
        <v>0</v>
      </c>
      <c r="F10" s="18"/>
      <c r="G10" s="24">
        <f>SUM(G8:G9)</f>
        <v>15397910</v>
      </c>
      <c r="H10" s="18"/>
      <c r="I10" s="24">
        <f>SUM(I8:I9)</f>
        <v>77408472</v>
      </c>
      <c r="J10" s="18"/>
      <c r="K10" s="24">
        <v>0</v>
      </c>
      <c r="L10" s="18"/>
      <c r="M10" s="24">
        <f>SUM(M8:M9)</f>
        <v>77408472</v>
      </c>
    </row>
    <row r="12" spans="1:13" x14ac:dyDescent="0.2">
      <c r="C12" s="26"/>
      <c r="G12" s="26"/>
      <c r="I12" s="26"/>
      <c r="M12" s="26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صورت وضعیت</vt:lpstr>
      <vt:lpstr>سهام</vt:lpstr>
      <vt:lpstr>اوراق مشتقه</vt:lpstr>
      <vt:lpstr>سپرده</vt:lpstr>
      <vt:lpstr>درآمد</vt:lpstr>
      <vt:lpstr>درآمد سرمایه گذاری در سهام</vt:lpstr>
      <vt:lpstr>درآمد سپرده بانکی</vt:lpstr>
      <vt:lpstr>سایر درآمدها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'اوراق مشتقه'!Print_Area</vt:lpstr>
      <vt:lpstr>درآمد!Print_Area</vt:lpstr>
      <vt:lpstr>'درآمد اعمال اختیار'!Print_Area</vt:lpstr>
      <vt:lpstr>'درآمد سپرده بانکی'!Print_Area</vt:lpstr>
      <vt:lpstr>'درآمد سرمایه گذاری در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سپرده بانکی'!Print_Area</vt:lpstr>
      <vt:lpstr>سهام!Print_Area</vt:lpstr>
      <vt:lpstr>'صورت وضعیت'!Print_Area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Maryam Goodarzi</cp:lastModifiedBy>
  <dcterms:created xsi:type="dcterms:W3CDTF">2025-11-22T12:29:16Z</dcterms:created>
  <dcterms:modified xsi:type="dcterms:W3CDTF">2025-11-29T11:12:49Z</dcterms:modified>
</cp:coreProperties>
</file>