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صندوق طلا-12\گزارش پرتفو\1404\خردادماه\"/>
    </mc:Choice>
  </mc:AlternateContent>
  <xr:revisionPtr revIDLastSave="0" documentId="13_ncr:1_{258F3BAB-882E-4976-8614-5B06B717B9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3">درآمد!$A$1:$K$16</definedName>
    <definedName name="_xlnm.Print_Area" localSheetId="5">'درآمد سپرده بانکی'!$A$1:$K$24</definedName>
    <definedName name="_xlnm.Print_Area" localSheetId="4">'درآمد سرمایه گذاری در سهام'!$A$1:$W$17</definedName>
    <definedName name="_xlnm.Print_Area" localSheetId="8">'درآمد ناشی از تغییر قیمت اوراق'!$A$1:$Q$27</definedName>
    <definedName name="_xlnm.Print_Area" localSheetId="7">'درآمد ناشی از فروش'!$A$1:$Q$14</definedName>
    <definedName name="_xlnm.Print_Area" localSheetId="2">سپرده!$A$1:$M$25</definedName>
    <definedName name="_xlnm.Print_Area" localSheetId="1">سهام!$A$1:$AC$24</definedName>
    <definedName name="_xlnm.Print_Area" localSheetId="6">'سود سپرده بانکی'!$A$1:$N$34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8" l="1"/>
  <c r="F9" i="8"/>
  <c r="M11" i="21"/>
  <c r="O11" i="21"/>
  <c r="Q10" i="21"/>
  <c r="Q9" i="21"/>
  <c r="Q11" i="21" s="1"/>
  <c r="Q10" i="19"/>
  <c r="Q9" i="19"/>
  <c r="O11" i="19"/>
  <c r="C11" i="18"/>
  <c r="G11" i="18"/>
  <c r="I11" i="18"/>
  <c r="M11" i="18"/>
  <c r="M10" i="18"/>
  <c r="M9" i="18"/>
  <c r="F10" i="13"/>
  <c r="F9" i="13"/>
  <c r="F11" i="13" s="1"/>
  <c r="J10" i="13"/>
  <c r="J9" i="13"/>
  <c r="J11" i="13" s="1"/>
  <c r="T11" i="9"/>
  <c r="T10" i="9"/>
  <c r="T9" i="9"/>
  <c r="V12" i="2"/>
  <c r="R12" i="9"/>
  <c r="L12" i="7"/>
  <c r="J12" i="7"/>
  <c r="F12" i="7"/>
  <c r="D12" i="7"/>
  <c r="T12" i="9" l="1"/>
  <c r="Q11" i="19"/>
  <c r="M11" i="19"/>
  <c r="F8" i="8"/>
  <c r="F10" i="8" l="1"/>
  <c r="H8" i="8"/>
  <c r="J8" i="8"/>
  <c r="J10" i="8" s="1"/>
  <c r="H9" i="8" l="1"/>
  <c r="H10" i="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<sst xmlns="http://schemas.openxmlformats.org/spreadsheetml/2006/main" count="154" uniqueCount="66">
  <si>
    <t>صندوق سرمایه گذاری در اوراق بهادار مبتنی بر طلای دماوند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</si>
  <si>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</si>
  <si>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</si>
  <si>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</si>
  <si>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</si>
  <si>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</si>
  <si>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</si>
  <si>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</si>
  <si>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</si>
  <si>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</si>
  <si>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</si>
  <si>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</si>
  <si>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</si>
  <si>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</si>
  <si>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</si>
  <si>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</si>
  <si>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</si>
  <si>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</si>
  <si>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</si>
  <si>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</si>
  <si>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</si>
  <si>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</si>
  <si>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</si>
  <si>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</si>
  <si>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</si>
  <si>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</si>
  <si>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</si>
  <si>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</si>
  <si>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</si>
  <si>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</si>
  <si>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</si>
  <si>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</si>
  <si>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</si>
  <si>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</si>
  <si>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</si>
  <si>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</si>
  <si>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</si>
  <si>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</si>
  <si>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</si>
  <si>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</si>
  <si>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</si>
  <si>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</si>
  <si>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</si>
  <si>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</si>
  <si>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</si>
  <si>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</si>
  <si>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</si>
  <si>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</si>
  <si>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تمام سکه طرح جدید0312 رفاه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</si>
  <si>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</si>
  <si>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</si>
  <si>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</si>
  <si>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</si>
  <si>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</si>
  <si>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</si>
  <si>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</si>
  <si>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</si>
  <si>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</si>
  <si>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</si>
  <si>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</si>
  <si>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</si>
  <si>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</si>
  <si>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</si>
  <si>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</si>
  <si>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پاسارگاد </t>
  </si>
  <si>
    <t xml:space="preserve">سپرده کوتاه مدت بانک ملت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</si>
</sst>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u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5" fillId="0" borderId="2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37" fontId="5" fillId="0" borderId="5" xfId="0" applyNumberFormat="1" applyFont="1" applyBorder="1" applyAlignment="1">
      <alignment horizontal="center" vertical="top"/>
    </xf>
    <xf numFmtId="39" fontId="5" fillId="0" borderId="2" xfId="0" applyNumberFormat="1" applyFont="1" applyBorder="1" applyAlignment="1">
      <alignment horizontal="center" vertical="top"/>
    </xf>
    <xf numFmtId="39" fontId="5" fillId="0" borderId="0" xfId="0" applyNumberFormat="1" applyFont="1" applyAlignment="1">
      <alignment horizontal="center" vertical="top"/>
    </xf>
    <xf numFmtId="39" fontId="5" fillId="0" borderId="4" xfId="0" applyNumberFormat="1" applyFont="1" applyBorder="1" applyAlignment="1">
      <alignment horizontal="center" vertical="top"/>
    </xf>
    <xf numFmtId="39" fontId="5" fillId="0" borderId="5" xfId="0" applyNumberFormat="1" applyFont="1" applyBorder="1" applyAlignment="1">
      <alignment horizontal="center" vertical="top"/>
    </xf>
    <xf numFmtId="37" fontId="5" fillId="0" borderId="0" xfId="0" applyNumberFormat="1" applyFont="1" applyBorder="1" applyAlignment="1">
      <alignment horizontal="center" vertical="top"/>
    </xf>
    <xf numFmtId="37" fontId="5" fillId="0" borderId="2" xfId="0" applyNumberFormat="1" applyFont="1" applyBorder="1" applyAlignment="1">
      <alignment vertical="top"/>
    </xf>
    <xf numFmtId="37" fontId="5" fillId="0" borderId="0" xfId="0" applyNumberFormat="1" applyFont="1" applyAlignment="1">
      <alignment vertical="top"/>
    </xf>
    <xf numFmtId="9" fontId="5" fillId="0" borderId="2" xfId="2" applyNumberFormat="1" applyFont="1" applyBorder="1" applyAlignment="1">
      <alignment horizontal="center" vertical="top"/>
    </xf>
    <xf numFmtId="9" fontId="5" fillId="0" borderId="4" xfId="2" applyNumberFormat="1" applyFont="1" applyBorder="1" applyAlignment="1">
      <alignment horizontal="center" vertical="top"/>
    </xf>
    <xf numFmtId="9" fontId="5" fillId="0" borderId="5" xfId="2" applyNumberFormat="1" applyFont="1" applyBorder="1" applyAlignment="1">
      <alignment horizontal="center" vertical="top"/>
    </xf>
    <xf numFmtId="9" fontId="5" fillId="0" borderId="2" xfId="2" applyFont="1" applyBorder="1" applyAlignment="1">
      <alignment horizontal="center" vertical="top"/>
    </xf>
    <xf numFmtId="9" fontId="5" fillId="0" borderId="4" xfId="2" applyFont="1" applyBorder="1" applyAlignment="1">
      <alignment horizontal="center" vertical="top"/>
    </xf>
    <xf numFmtId="9" fontId="5" fillId="0" borderId="5" xfId="2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37" fontId="4" fillId="0" borderId="5" xfId="0" applyNumberFormat="1" applyFont="1" applyBorder="1" applyAlignment="1">
      <alignment horizontal="center" vertical="center"/>
    </xf>
    <xf numFmtId="37" fontId="0" fillId="0" borderId="4" xfId="0" applyNumberForma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  <xf numFmtId="10" fontId="5" fillId="0" borderId="2" xfId="2" applyNumberFormat="1" applyFont="1" applyBorder="1" applyAlignment="1">
      <alignment horizontal="center" vertical="top"/>
    </xf>
    <xf numFmtId="10" fontId="0" fillId="0" borderId="0" xfId="2" applyNumberFormat="1" applyFont="1" applyAlignment="1">
      <alignment horizontal="center"/>
    </xf>
    <xf numFmtId="10" fontId="5" fillId="0" borderId="0" xfId="2" applyNumberFormat="1" applyFont="1" applyAlignment="1">
      <alignment horizontal="center" vertical="top"/>
    </xf>
    <xf numFmtId="10" fontId="5" fillId="0" borderId="5" xfId="2" applyNumberFormat="1" applyFont="1" applyBorder="1" applyAlignment="1">
      <alignment horizontal="center" vertical="top"/>
    </xf>
    <xf numFmtId="37" fontId="4" fillId="0" borderId="0" xfId="0" applyNumberFormat="1" applyFont="1" applyBorder="1" applyAlignment="1">
      <alignment horizontal="center" vertical="center"/>
    </xf>
    <xf numFmtId="39" fontId="5" fillId="0" borderId="0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3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right" vertical="top"/>
    </xf>
    <xf numFmtId="37" fontId="5" fillId="0" borderId="2" xfId="0" applyNumberFormat="1" applyFont="1" applyBorder="1" applyAlignment="1">
      <alignment horizontal="center" vertical="top"/>
    </xf>
    <xf numFmtId="37" fontId="5" fillId="0" borderId="4" xfId="0" applyNumberFormat="1" applyFont="1" applyBorder="1" applyAlignment="1">
      <alignment horizontal="right" vertical="top"/>
    </xf>
    <xf numFmtId="37" fontId="5" fillId="0" borderId="0" xfId="0" applyNumberFormat="1" applyFont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2" sqref="B12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7" t="s">
        <v>0</v>
      </c>
      <c r="B1" s="57"/>
      <c r="C1" s="57"/>
    </row>
    <row r="2" spans="1:3" ht="21.75" customHeight="1" x14ac:dyDescent="0.2">
      <c r="A2" s="57" t="s">
        <v>1</v>
      </c>
      <c r="B2" s="57"/>
      <c r="C2" s="57"/>
    </row>
    <row r="3" spans="1:3" ht="21.75" customHeight="1" x14ac:dyDescent="0.2">
      <c r="A3" s="57" t="s">
        <v>2</v>
      </c>
      <c r="B3" s="57"/>
      <c r="C3" s="57"/>
    </row>
    <row r="4" spans="1:3" ht="7.35" customHeight="1" x14ac:dyDescent="0.2"/>
    <row r="5" spans="1:3" ht="123.6" customHeight="1" x14ac:dyDescent="0.2">
      <c r="B5" s="58" t="e" vm="1">
        <v>#VALUE!</v>
      </c>
    </row>
    <row r="6" spans="1:3" ht="123.6" customHeight="1" x14ac:dyDescent="0.2">
      <c r="B6" s="5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4"/>
  <sheetViews>
    <sheetView rightToLeft="1" view="pageBreakPreview" zoomScale="112" zoomScaleNormal="100" zoomScaleSheetLayoutView="112" workbookViewId="0">
      <selection activeCell="Z14" sqref="Z14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9" bestFit="1" customWidth="1"/>
    <col min="7" max="7" width="1.28515625" customWidth="1"/>
    <col min="8" max="8" width="18.5703125" bestFit="1" customWidth="1"/>
    <col min="9" max="9" width="1.28515625" customWidth="1"/>
    <col min="10" max="10" width="18.42578125" bestFit="1" customWidth="1"/>
    <col min="11" max="11" width="1.28515625" customWidth="1"/>
    <col min="12" max="12" width="5.5703125" bestFit="1" customWidth="1"/>
    <col min="13" max="13" width="1.28515625" customWidth="1"/>
    <col min="14" max="14" width="13" bestFit="1" customWidth="1"/>
    <col min="15" max="15" width="1.28515625" customWidth="1"/>
    <col min="16" max="16" width="8.5703125" bestFit="1" customWidth="1"/>
    <col min="17" max="17" width="1.28515625" customWidth="1"/>
    <col min="18" max="18" width="15.7109375" bestFit="1" customWidth="1"/>
    <col min="19" max="19" width="1.28515625" customWidth="1"/>
    <col min="20" max="20" width="9" bestFit="1" customWidth="1"/>
    <col min="21" max="21" width="1.28515625" customWidth="1"/>
    <col min="22" max="22" width="16.28515625" bestFit="1" customWidth="1"/>
    <col min="23" max="23" width="1.28515625" customWidth="1"/>
    <col min="24" max="24" width="18.5703125" bestFit="1" customWidth="1"/>
    <col min="25" max="25" width="1.28515625" customWidth="1"/>
    <col min="26" max="26" width="18.140625" bestFit="1" customWidth="1"/>
    <col min="27" max="27" width="1.28515625" customWidth="1"/>
    <col min="28" max="28" width="13.5703125" customWidth="1"/>
    <col min="29" max="29" width="0.28515625" customWidth="1"/>
  </cols>
  <sheetData>
    <row r="1" spans="1:28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44" customFormat="1" ht="25.5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24" x14ac:dyDescent="0.2">
      <c r="A4" s="1" t="s">
        <v>3</v>
      </c>
      <c r="B4" s="73" t="s">
        <v>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8" ht="24" x14ac:dyDescent="0.2">
      <c r="A5" s="73" t="s">
        <v>5</v>
      </c>
      <c r="B5" s="73"/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2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45" customHeight="1" x14ac:dyDescent="0.2">
      <c r="F7" s="60" t="s">
        <v>7</v>
      </c>
      <c r="G7" s="60"/>
      <c r="H7" s="60"/>
      <c r="I7" s="60"/>
      <c r="J7" s="60"/>
      <c r="L7" s="60" t="s">
        <v>8</v>
      </c>
      <c r="M7" s="60"/>
      <c r="N7" s="60"/>
      <c r="O7" s="60"/>
      <c r="P7" s="60"/>
      <c r="Q7" s="60"/>
      <c r="R7" s="60"/>
      <c r="T7" s="60" t="s">
        <v>9</v>
      </c>
      <c r="U7" s="60"/>
      <c r="V7" s="60"/>
      <c r="W7" s="60"/>
      <c r="X7" s="60"/>
      <c r="Y7" s="60"/>
      <c r="Z7" s="60"/>
      <c r="AA7" s="60"/>
      <c r="AB7" s="60"/>
    </row>
    <row r="8" spans="1:28" ht="14.45" customHeight="1" x14ac:dyDescent="0.2">
      <c r="E8" s="67" t="s">
        <v>13</v>
      </c>
      <c r="F8" s="67"/>
      <c r="G8" s="3"/>
      <c r="H8" s="69" t="s">
        <v>14</v>
      </c>
      <c r="I8" s="3"/>
      <c r="J8" s="69" t="s">
        <v>15</v>
      </c>
      <c r="L8" s="66" t="s">
        <v>10</v>
      </c>
      <c r="M8" s="66"/>
      <c r="N8" s="66"/>
      <c r="O8" s="3"/>
      <c r="P8" s="66" t="s">
        <v>11</v>
      </c>
      <c r="Q8" s="66"/>
      <c r="R8" s="66"/>
      <c r="T8" s="69" t="s">
        <v>13</v>
      </c>
      <c r="U8" s="3"/>
      <c r="V8" s="69" t="s">
        <v>17</v>
      </c>
      <c r="W8" s="3"/>
      <c r="X8" s="69" t="s">
        <v>14</v>
      </c>
      <c r="Y8" s="3"/>
      <c r="Z8" s="69" t="s">
        <v>15</v>
      </c>
      <c r="AA8" s="3"/>
      <c r="AB8" s="70" t="s">
        <v>18</v>
      </c>
    </row>
    <row r="9" spans="1:28" ht="21" x14ac:dyDescent="0.2">
      <c r="A9" s="60" t="s">
        <v>12</v>
      </c>
      <c r="B9" s="60"/>
      <c r="C9" s="60"/>
      <c r="E9" s="68"/>
      <c r="F9" s="68"/>
      <c r="H9" s="68"/>
      <c r="J9" s="68"/>
      <c r="L9" s="4" t="s">
        <v>13</v>
      </c>
      <c r="M9" s="3"/>
      <c r="N9" s="4" t="s">
        <v>14</v>
      </c>
      <c r="P9" s="4" t="s">
        <v>13</v>
      </c>
      <c r="Q9" s="3"/>
      <c r="R9" s="4" t="s">
        <v>16</v>
      </c>
      <c r="T9" s="68"/>
      <c r="V9" s="68"/>
      <c r="X9" s="68"/>
      <c r="Z9" s="68"/>
      <c r="AB9" s="71"/>
    </row>
    <row r="10" spans="1:28" s="25" customFormat="1" ht="21.75" customHeight="1" x14ac:dyDescent="0.2">
      <c r="A10" s="61" t="s">
        <v>19</v>
      </c>
      <c r="B10" s="61"/>
      <c r="C10" s="61"/>
      <c r="E10" s="62">
        <v>711000</v>
      </c>
      <c r="F10" s="62"/>
      <c r="G10" s="27"/>
      <c r="H10" s="26">
        <v>5322213573454</v>
      </c>
      <c r="I10" s="27"/>
      <c r="J10" s="26">
        <v>6170854320000</v>
      </c>
      <c r="K10" s="27"/>
      <c r="L10" s="26">
        <v>0</v>
      </c>
      <c r="M10" s="27"/>
      <c r="N10" s="26">
        <v>0</v>
      </c>
      <c r="O10" s="27"/>
      <c r="P10" s="26">
        <v>-10000</v>
      </c>
      <c r="Q10" s="27"/>
      <c r="R10" s="26">
        <v>85585201380</v>
      </c>
      <c r="S10" s="27"/>
      <c r="T10" s="26">
        <v>701000</v>
      </c>
      <c r="U10" s="27"/>
      <c r="V10" s="26">
        <v>8930000</v>
      </c>
      <c r="W10" s="27"/>
      <c r="X10" s="26">
        <v>5247358248932</v>
      </c>
      <c r="Y10" s="27"/>
      <c r="Z10" s="26">
        <v>6244906168000</v>
      </c>
      <c r="AA10" s="27"/>
      <c r="AB10" s="26">
        <v>98.95</v>
      </c>
    </row>
    <row r="11" spans="1:28" s="25" customFormat="1" ht="21.75" customHeight="1" x14ac:dyDescent="0.2">
      <c r="A11" s="63" t="s">
        <v>20</v>
      </c>
      <c r="B11" s="63"/>
      <c r="C11" s="63"/>
      <c r="D11" s="47"/>
      <c r="E11" s="64">
        <v>30</v>
      </c>
      <c r="F11" s="65"/>
      <c r="G11" s="27"/>
      <c r="H11" s="29">
        <v>28186463076</v>
      </c>
      <c r="I11" s="27"/>
      <c r="J11" s="29">
        <v>22172250000</v>
      </c>
      <c r="K11" s="27"/>
      <c r="L11" s="29">
        <v>0</v>
      </c>
      <c r="M11" s="27"/>
      <c r="N11" s="29">
        <v>0</v>
      </c>
      <c r="O11" s="27"/>
      <c r="P11" s="29">
        <v>0</v>
      </c>
      <c r="Q11" s="27"/>
      <c r="R11" s="29">
        <v>0</v>
      </c>
      <c r="S11" s="27"/>
      <c r="T11" s="29">
        <v>30</v>
      </c>
      <c r="U11" s="27"/>
      <c r="V11" s="29">
        <v>758000000</v>
      </c>
      <c r="W11" s="27"/>
      <c r="X11" s="29">
        <v>28186463076</v>
      </c>
      <c r="Y11" s="27"/>
      <c r="Z11" s="29">
        <v>22711575000</v>
      </c>
      <c r="AA11" s="27"/>
      <c r="AB11" s="29">
        <v>0.36</v>
      </c>
    </row>
    <row r="12" spans="1:28" s="25" customFormat="1" ht="21.75" customHeight="1" x14ac:dyDescent="0.2">
      <c r="A12" s="59" t="s">
        <v>21</v>
      </c>
      <c r="B12" s="59"/>
      <c r="C12" s="59"/>
      <c r="D12" s="59"/>
      <c r="E12" s="27"/>
      <c r="F12" s="30">
        <v>711030</v>
      </c>
      <c r="G12" s="27"/>
      <c r="H12" s="30">
        <v>5350400036530</v>
      </c>
      <c r="I12" s="27"/>
      <c r="J12" s="30">
        <v>6193026570000</v>
      </c>
      <c r="K12" s="27"/>
      <c r="L12" s="30">
        <v>0</v>
      </c>
      <c r="M12" s="27"/>
      <c r="N12" s="30">
        <v>0</v>
      </c>
      <c r="O12" s="27"/>
      <c r="P12" s="30">
        <v>-10000</v>
      </c>
      <c r="Q12" s="27"/>
      <c r="R12" s="30">
        <v>85585201380</v>
      </c>
      <c r="S12" s="27"/>
      <c r="T12" s="30">
        <v>701030</v>
      </c>
      <c r="U12" s="27"/>
      <c r="V12" s="30">
        <f>SUM(V10:V11)</f>
        <v>766930000</v>
      </c>
      <c r="W12" s="27"/>
      <c r="X12" s="30">
        <v>5275544712008</v>
      </c>
      <c r="Y12" s="27"/>
      <c r="Z12" s="30">
        <v>6267617743000</v>
      </c>
      <c r="AA12" s="27"/>
      <c r="AB12" s="30">
        <v>99.31</v>
      </c>
    </row>
    <row r="13" spans="1:28" ht="13.5" thickTop="1" x14ac:dyDescent="0.2"/>
    <row r="14" spans="1:28" x14ac:dyDescent="0.2">
      <c r="Z14" s="9"/>
    </row>
  </sheetData>
  <mergeCells count="25">
    <mergeCell ref="A1:AB1"/>
    <mergeCell ref="A2:AB2"/>
    <mergeCell ref="A3:AB3"/>
    <mergeCell ref="B4:AB4"/>
    <mergeCell ref="A5:B5"/>
    <mergeCell ref="C5:AB5"/>
    <mergeCell ref="F7:J7"/>
    <mergeCell ref="L7:R7"/>
    <mergeCell ref="T7:AB7"/>
    <mergeCell ref="L8:N8"/>
    <mergeCell ref="P8:R8"/>
    <mergeCell ref="E8:F9"/>
    <mergeCell ref="H8:H9"/>
    <mergeCell ref="J8:J9"/>
    <mergeCell ref="AB8:AB9"/>
    <mergeCell ref="Z8:Z9"/>
    <mergeCell ref="X8:X9"/>
    <mergeCell ref="V8:V9"/>
    <mergeCell ref="T8:T9"/>
    <mergeCell ref="A12:D12"/>
    <mergeCell ref="A9:C9"/>
    <mergeCell ref="A10:C10"/>
    <mergeCell ref="E10:F10"/>
    <mergeCell ref="A11:C11"/>
    <mergeCell ref="E11:F11"/>
  </mergeCells>
  <pageMargins left="0.39" right="0.39" top="0.39" bottom="0.39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view="pageBreakPreview" zoomScale="98" zoomScaleNormal="100" zoomScaleSheetLayoutView="98" workbookViewId="0">
      <selection activeCell="D21" sqref="D2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28515625" bestFit="1" customWidth="1"/>
    <col min="5" max="5" width="1.28515625" customWidth="1"/>
    <col min="6" max="6" width="16.28515625" bestFit="1" customWidth="1"/>
    <col min="7" max="7" width="1.28515625" customWidth="1"/>
    <col min="8" max="8" width="16.42578125" bestFit="1" customWidth="1"/>
    <col min="9" max="9" width="1.28515625" customWidth="1"/>
    <col min="10" max="10" width="15.28515625" bestFit="1" customWidth="1"/>
    <col min="11" max="11" width="1.28515625" customWidth="1"/>
    <col min="12" max="12" width="11.28515625" bestFit="1" customWidth="1"/>
    <col min="13" max="13" width="0.28515625" customWidth="1"/>
  </cols>
  <sheetData>
    <row r="1" spans="1:12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44" customFormat="1" ht="25.5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4.45" customHeight="1" x14ac:dyDescent="0.2"/>
    <row r="5" spans="1:12" ht="24" x14ac:dyDescent="0.2">
      <c r="A5" s="1" t="s">
        <v>22</v>
      </c>
      <c r="B5" s="73" t="s">
        <v>23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2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1" x14ac:dyDescent="0.2">
      <c r="D7" s="2" t="s">
        <v>7</v>
      </c>
      <c r="F7" s="60" t="s">
        <v>8</v>
      </c>
      <c r="G7" s="60"/>
      <c r="H7" s="60"/>
      <c r="J7" s="77" t="s">
        <v>9</v>
      </c>
      <c r="K7" s="77"/>
      <c r="L7" s="77"/>
    </row>
    <row r="8" spans="1:12" ht="14.45" customHeight="1" x14ac:dyDescent="0.2">
      <c r="D8" s="3"/>
      <c r="F8" s="3"/>
      <c r="G8" s="3"/>
      <c r="H8" s="3"/>
      <c r="J8" s="21"/>
    </row>
    <row r="9" spans="1:12" ht="42" x14ac:dyDescent="0.2">
      <c r="A9" s="60" t="s">
        <v>24</v>
      </c>
      <c r="B9" s="60"/>
      <c r="D9" s="2" t="s">
        <v>25</v>
      </c>
      <c r="F9" s="2" t="s">
        <v>26</v>
      </c>
      <c r="H9" s="2" t="s">
        <v>27</v>
      </c>
      <c r="J9" s="2" t="s">
        <v>25</v>
      </c>
      <c r="L9" s="20" t="s">
        <v>18</v>
      </c>
    </row>
    <row r="10" spans="1:12" ht="18.75" x14ac:dyDescent="0.2">
      <c r="A10" s="74" t="s">
        <v>64</v>
      </c>
      <c r="B10" s="74"/>
      <c r="D10" s="11">
        <v>14942613015</v>
      </c>
      <c r="E10" s="12"/>
      <c r="F10" s="11">
        <v>182952057677</v>
      </c>
      <c r="G10" s="12"/>
      <c r="H10" s="11">
        <v>157503100000</v>
      </c>
      <c r="I10" s="12"/>
      <c r="J10" s="11">
        <v>40391570692</v>
      </c>
      <c r="K10" s="12"/>
      <c r="L10" s="13">
        <v>0.64</v>
      </c>
    </row>
    <row r="11" spans="1:12" ht="18.75" x14ac:dyDescent="0.2">
      <c r="A11" s="75" t="s">
        <v>65</v>
      </c>
      <c r="B11" s="75"/>
      <c r="D11" s="14">
        <v>2837736</v>
      </c>
      <c r="E11" s="12"/>
      <c r="F11" s="14">
        <v>10731</v>
      </c>
      <c r="G11" s="12"/>
      <c r="H11" s="14">
        <v>0</v>
      </c>
      <c r="I11" s="12"/>
      <c r="J11" s="14">
        <v>2848467</v>
      </c>
      <c r="K11" s="12"/>
      <c r="L11" s="15">
        <v>0</v>
      </c>
    </row>
    <row r="12" spans="1:12" ht="21.75" thickBot="1" x14ac:dyDescent="0.25">
      <c r="A12" s="76" t="s">
        <v>21</v>
      </c>
      <c r="B12" s="76"/>
      <c r="D12" s="16">
        <f>D10+D11</f>
        <v>14945450751</v>
      </c>
      <c r="E12" s="12"/>
      <c r="F12" s="16">
        <f>F10+F11</f>
        <v>182952068408</v>
      </c>
      <c r="G12" s="12"/>
      <c r="H12" s="16">
        <v>157503100000</v>
      </c>
      <c r="I12" s="12"/>
      <c r="J12" s="16">
        <f>J10+J11</f>
        <v>40394419159</v>
      </c>
      <c r="K12" s="12"/>
      <c r="L12" s="17">
        <f>SUM(L10:L11)</f>
        <v>0.64</v>
      </c>
    </row>
    <row r="13" spans="1:12" ht="13.5" thickTop="1" x14ac:dyDescent="0.2">
      <c r="L13" s="10"/>
    </row>
    <row r="14" spans="1:12" x14ac:dyDescent="0.2">
      <c r="J14" s="9"/>
    </row>
    <row r="16" spans="1:12" x14ac:dyDescent="0.2">
      <c r="D16" s="9"/>
      <c r="J16" s="9"/>
    </row>
  </sheetData>
  <mergeCells count="10">
    <mergeCell ref="A9:B9"/>
    <mergeCell ref="A10:B10"/>
    <mergeCell ref="A11:B11"/>
    <mergeCell ref="A12:B12"/>
    <mergeCell ref="A1:L1"/>
    <mergeCell ref="A2:L2"/>
    <mergeCell ref="A3:L3"/>
    <mergeCell ref="B5:L5"/>
    <mergeCell ref="F7:H7"/>
    <mergeCell ref="J7:L7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8"/>
  <sheetViews>
    <sheetView rightToLeft="1" view="pageBreakPreview" topLeftCell="A4" zoomScaleNormal="100" zoomScaleSheetLayoutView="100" workbookViewId="0">
      <selection activeCell="O21" sqref="O2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22" customWidth="1"/>
    <col min="7" max="7" width="1.28515625" customWidth="1"/>
    <col min="8" max="8" width="10.7109375" bestFit="1" customWidth="1"/>
    <col min="9" max="9" width="1.28515625" customWidth="1"/>
    <col min="10" max="10" width="12.28515625" customWidth="1"/>
    <col min="11" max="11" width="0.28515625" customWidth="1"/>
    <col min="12" max="12" width="12.42578125" bestFit="1" customWidth="1"/>
  </cols>
  <sheetData>
    <row r="1" spans="1:12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s="44" customFormat="1" ht="25.5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</row>
    <row r="3" spans="1:12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4.45" customHeight="1" x14ac:dyDescent="0.2"/>
    <row r="5" spans="1:12" ht="29.1" customHeight="1" x14ac:dyDescent="0.2">
      <c r="A5" s="1" t="s">
        <v>29</v>
      </c>
      <c r="B5" s="73" t="s">
        <v>30</v>
      </c>
      <c r="C5" s="73"/>
      <c r="D5" s="73"/>
      <c r="E5" s="73"/>
      <c r="F5" s="73"/>
      <c r="G5" s="73"/>
      <c r="H5" s="73"/>
      <c r="I5" s="73"/>
      <c r="J5" s="73"/>
    </row>
    <row r="6" spans="1:12" ht="14.45" customHeight="1" x14ac:dyDescent="0.2"/>
    <row r="7" spans="1:12" ht="42" x14ac:dyDescent="0.2">
      <c r="A7" s="60" t="s">
        <v>31</v>
      </c>
      <c r="B7" s="60"/>
      <c r="D7" s="2" t="s">
        <v>32</v>
      </c>
      <c r="F7" s="2" t="s">
        <v>25</v>
      </c>
      <c r="H7" s="20" t="s">
        <v>33</v>
      </c>
      <c r="J7" s="20" t="s">
        <v>34</v>
      </c>
    </row>
    <row r="8" spans="1:12" ht="21.75" customHeight="1" x14ac:dyDescent="0.2">
      <c r="A8" s="74" t="s">
        <v>35</v>
      </c>
      <c r="B8" s="74"/>
      <c r="D8" s="22" t="s">
        <v>36</v>
      </c>
      <c r="F8" s="11">
        <f>'درآمد سرمایه گذاری در سهام'!T12</f>
        <v>1324786134398</v>
      </c>
      <c r="G8" s="12"/>
      <c r="H8" s="51">
        <f>F8/F10</f>
        <v>0.99447036243765707</v>
      </c>
      <c r="I8" s="52"/>
      <c r="J8" s="51">
        <f>F8/L8</f>
        <v>0.20991566175115633</v>
      </c>
      <c r="L8">
        <v>6311039983136</v>
      </c>
    </row>
    <row r="9" spans="1:12" ht="21.75" customHeight="1" x14ac:dyDescent="0.2">
      <c r="A9" s="75" t="s">
        <v>37</v>
      </c>
      <c r="B9" s="75"/>
      <c r="D9" s="23" t="s">
        <v>38</v>
      </c>
      <c r="F9" s="14">
        <f>'درآمد سپرده بانکی'!H11</f>
        <v>7366320252</v>
      </c>
      <c r="G9" s="12"/>
      <c r="H9" s="53">
        <f>F9/F10</f>
        <v>5.5296375623429478E-3</v>
      </c>
      <c r="I9" s="52"/>
      <c r="J9" s="53">
        <f>F9/L8</f>
        <v>1.1672117862798937E-3</v>
      </c>
    </row>
    <row r="10" spans="1:12" ht="21.75" customHeight="1" x14ac:dyDescent="0.2">
      <c r="A10" s="69" t="s">
        <v>21</v>
      </c>
      <c r="B10" s="69"/>
      <c r="D10" s="24"/>
      <c r="F10" s="16">
        <f>F8+F9</f>
        <v>1332152454650</v>
      </c>
      <c r="G10" s="12"/>
      <c r="H10" s="40">
        <f>SUM(H8:H9)</f>
        <v>1</v>
      </c>
      <c r="I10" s="52"/>
      <c r="J10" s="54">
        <f>SUM(J8:J9)</f>
        <v>0.21108287353743624</v>
      </c>
    </row>
    <row r="11" spans="1:12" ht="21.75" customHeight="1" x14ac:dyDescent="0.2">
      <c r="A11" s="48"/>
      <c r="B11" s="48"/>
      <c r="D11" s="24"/>
      <c r="F11" s="49"/>
      <c r="G11" s="12"/>
      <c r="H11" s="49"/>
      <c r="I11" s="12"/>
      <c r="J11" s="50"/>
    </row>
    <row r="12" spans="1:12" ht="21.75" customHeight="1" x14ac:dyDescent="0.2">
      <c r="A12" s="48"/>
      <c r="B12" s="48"/>
      <c r="D12" s="24"/>
      <c r="F12" s="49"/>
      <c r="G12" s="12"/>
      <c r="H12" s="49"/>
      <c r="I12" s="12"/>
      <c r="J12" s="50"/>
    </row>
    <row r="13" spans="1:12" ht="21.75" customHeight="1" x14ac:dyDescent="0.2">
      <c r="A13" s="48"/>
      <c r="B13" s="48"/>
      <c r="D13" s="24"/>
      <c r="F13" s="49"/>
      <c r="G13" s="12"/>
      <c r="H13" s="49"/>
      <c r="I13" s="12"/>
      <c r="J13" s="50"/>
    </row>
    <row r="14" spans="1:12" x14ac:dyDescent="0.2">
      <c r="A14" s="21"/>
      <c r="B14" s="21"/>
    </row>
    <row r="15" spans="1:12" x14ac:dyDescent="0.2">
      <c r="A15" s="21"/>
      <c r="B15" s="21"/>
    </row>
    <row r="16" spans="1:12" x14ac:dyDescent="0.2">
      <c r="A16" s="21"/>
      <c r="B16" s="21"/>
    </row>
    <row r="17" spans="6:6" x14ac:dyDescent="0.2">
      <c r="F17" s="45"/>
    </row>
    <row r="18" spans="6:6" x14ac:dyDescent="0.2">
      <c r="F18" s="45"/>
    </row>
  </sheetData>
  <mergeCells count="8">
    <mergeCell ref="A10:B10"/>
    <mergeCell ref="A8:B8"/>
    <mergeCell ref="A9:B9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9"/>
  <sheetViews>
    <sheetView rightToLeft="1" view="pageBreakPreview" zoomScale="93" zoomScaleNormal="100" zoomScaleSheetLayoutView="93" workbookViewId="0">
      <selection activeCell="L26" sqref="L26"/>
    </sheetView>
  </sheetViews>
  <sheetFormatPr defaultRowHeight="12.75" x14ac:dyDescent="0.2"/>
  <cols>
    <col min="1" max="1" width="6.140625" bestFit="1" customWidth="1"/>
    <col min="2" max="2" width="28.42578125" customWidth="1"/>
    <col min="3" max="3" width="1.28515625" customWidth="1"/>
    <col min="4" max="4" width="10.28515625" bestFit="1" customWidth="1"/>
    <col min="5" max="5" width="1.28515625" customWidth="1"/>
    <col min="6" max="6" width="18.42578125" bestFit="1" customWidth="1"/>
    <col min="7" max="7" width="1.28515625" customWidth="1"/>
    <col min="8" max="8" width="16.85546875" bestFit="1" customWidth="1"/>
    <col min="9" max="9" width="1.28515625" customWidth="1"/>
    <col min="10" max="10" width="18.28515625" bestFit="1" customWidth="1"/>
    <col min="11" max="11" width="1.28515625" customWidth="1"/>
    <col min="12" max="12" width="11.140625" bestFit="1" customWidth="1"/>
    <col min="13" max="13" width="1.28515625" customWidth="1"/>
    <col min="14" max="14" width="10.28515625" bestFit="1" customWidth="1"/>
    <col min="15" max="15" width="1.28515625" customWidth="1"/>
    <col min="16" max="16" width="18.42578125" bestFit="1" customWidth="1"/>
    <col min="17" max="17" width="1.28515625" customWidth="1"/>
    <col min="18" max="18" width="18.28515625" bestFit="1" customWidth="1"/>
    <col min="19" max="19" width="1.28515625" customWidth="1"/>
    <col min="20" max="20" width="19.85546875" bestFit="1" customWidth="1"/>
    <col min="21" max="21" width="1.28515625" customWidth="1"/>
    <col min="22" max="22" width="11.140625" bestFit="1" customWidth="1"/>
    <col min="23" max="23" width="0.28515625" customWidth="1"/>
  </cols>
  <sheetData>
    <row r="1" spans="1:22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s="44" customFormat="1" ht="25.5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ht="14.45" customHeight="1" x14ac:dyDescent="0.2"/>
    <row r="5" spans="1:22" ht="14.45" customHeight="1" x14ac:dyDescent="0.2">
      <c r="A5" s="1" t="s">
        <v>39</v>
      </c>
      <c r="B5" s="73" t="s">
        <v>40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ht="14.45" customHeight="1" x14ac:dyDescent="0.2">
      <c r="D6" s="60" t="s">
        <v>41</v>
      </c>
      <c r="E6" s="60"/>
      <c r="F6" s="60"/>
      <c r="G6" s="60"/>
      <c r="H6" s="60"/>
      <c r="I6" s="60"/>
      <c r="J6" s="60"/>
      <c r="K6" s="60"/>
      <c r="L6" s="60"/>
      <c r="N6" s="60" t="s">
        <v>42</v>
      </c>
      <c r="O6" s="60"/>
      <c r="P6" s="60"/>
      <c r="Q6" s="60"/>
      <c r="R6" s="60"/>
      <c r="S6" s="60"/>
      <c r="T6" s="60"/>
      <c r="U6" s="60"/>
      <c r="V6" s="60"/>
    </row>
    <row r="7" spans="1:22" ht="14.45" customHeight="1" x14ac:dyDescent="0.2">
      <c r="D7" s="70" t="s">
        <v>44</v>
      </c>
      <c r="E7" s="3"/>
      <c r="F7" s="69" t="s">
        <v>45</v>
      </c>
      <c r="G7" s="3"/>
      <c r="H7" s="69" t="s">
        <v>46</v>
      </c>
      <c r="I7" s="3"/>
      <c r="J7" s="66" t="s">
        <v>21</v>
      </c>
      <c r="K7" s="66"/>
      <c r="L7" s="66"/>
      <c r="N7" s="70" t="s">
        <v>44</v>
      </c>
      <c r="O7" s="3"/>
      <c r="P7" s="69" t="s">
        <v>45</v>
      </c>
      <c r="Q7" s="3"/>
      <c r="R7" s="69" t="s">
        <v>46</v>
      </c>
      <c r="S7" s="3"/>
      <c r="T7" s="66" t="s">
        <v>21</v>
      </c>
      <c r="U7" s="66"/>
      <c r="V7" s="66"/>
    </row>
    <row r="8" spans="1:22" ht="42" x14ac:dyDescent="0.2">
      <c r="A8" s="60" t="s">
        <v>43</v>
      </c>
      <c r="B8" s="60"/>
      <c r="D8" s="71"/>
      <c r="F8" s="68"/>
      <c r="H8" s="68"/>
      <c r="J8" s="4" t="s">
        <v>25</v>
      </c>
      <c r="K8" s="3"/>
      <c r="L8" s="8" t="s">
        <v>33</v>
      </c>
      <c r="N8" s="71"/>
      <c r="P8" s="68"/>
      <c r="R8" s="68"/>
      <c r="T8" s="4" t="s">
        <v>25</v>
      </c>
      <c r="U8" s="3"/>
      <c r="V8" s="8" t="s">
        <v>33</v>
      </c>
    </row>
    <row r="9" spans="1:22" s="25" customFormat="1" ht="21.75" customHeight="1" x14ac:dyDescent="0.2">
      <c r="A9" s="61" t="s">
        <v>47</v>
      </c>
      <c r="B9" s="61"/>
      <c r="D9" s="26">
        <v>0</v>
      </c>
      <c r="E9" s="27"/>
      <c r="F9" s="26">
        <v>148907172522</v>
      </c>
      <c r="G9" s="27"/>
      <c r="H9" s="26">
        <v>10729876858</v>
      </c>
      <c r="I9" s="27"/>
      <c r="J9" s="26">
        <v>159637049380</v>
      </c>
      <c r="K9" s="27"/>
      <c r="L9" s="26">
        <v>99.67</v>
      </c>
      <c r="M9" s="27"/>
      <c r="N9" s="26">
        <v>0</v>
      </c>
      <c r="O9" s="27"/>
      <c r="P9" s="36">
        <v>997547919068</v>
      </c>
      <c r="Q9" s="27"/>
      <c r="R9" s="26">
        <v>333216012654</v>
      </c>
      <c r="S9" s="27"/>
      <c r="T9" s="26">
        <f>SUM(N9:R9)</f>
        <v>1330763931722</v>
      </c>
      <c r="U9" s="27"/>
      <c r="V9" s="31">
        <v>99.63</v>
      </c>
    </row>
    <row r="10" spans="1:22" s="25" customFormat="1" ht="21.75" customHeight="1" x14ac:dyDescent="0.2">
      <c r="A10" s="78" t="s">
        <v>48</v>
      </c>
      <c r="B10" s="78"/>
      <c r="D10" s="28">
        <v>0</v>
      </c>
      <c r="E10" s="27"/>
      <c r="F10" s="28">
        <v>0</v>
      </c>
      <c r="G10" s="27"/>
      <c r="H10" s="28">
        <v>0</v>
      </c>
      <c r="I10" s="27"/>
      <c r="J10" s="28">
        <v>0</v>
      </c>
      <c r="K10" s="27"/>
      <c r="L10" s="28">
        <v>0</v>
      </c>
      <c r="M10" s="27"/>
      <c r="N10" s="28">
        <v>0</v>
      </c>
      <c r="O10" s="27"/>
      <c r="P10" s="37">
        <v>0</v>
      </c>
      <c r="Q10" s="27"/>
      <c r="R10" s="28">
        <v>-502909248</v>
      </c>
      <c r="S10" s="27"/>
      <c r="T10" s="35">
        <f t="shared" ref="T10:T11" si="0">SUM(N10:R10)</f>
        <v>-502909248</v>
      </c>
      <c r="U10" s="27"/>
      <c r="V10" s="32">
        <v>-0.04</v>
      </c>
    </row>
    <row r="11" spans="1:22" s="25" customFormat="1" ht="21.75" customHeight="1" x14ac:dyDescent="0.2">
      <c r="A11" s="63" t="s">
        <v>20</v>
      </c>
      <c r="B11" s="63"/>
      <c r="D11" s="29">
        <v>0</v>
      </c>
      <c r="E11" s="27"/>
      <c r="F11" s="29">
        <v>539325000</v>
      </c>
      <c r="G11" s="27"/>
      <c r="H11" s="29">
        <v>0</v>
      </c>
      <c r="I11" s="27"/>
      <c r="J11" s="29">
        <v>539325000</v>
      </c>
      <c r="K11" s="27"/>
      <c r="L11" s="29">
        <v>0.34</v>
      </c>
      <c r="M11" s="27"/>
      <c r="N11" s="29">
        <v>0</v>
      </c>
      <c r="O11" s="27"/>
      <c r="P11" s="37">
        <v>-5474888076</v>
      </c>
      <c r="Q11" s="27"/>
      <c r="R11" s="29">
        <v>0</v>
      </c>
      <c r="S11" s="27"/>
      <c r="T11" s="35">
        <f t="shared" si="0"/>
        <v>-5474888076</v>
      </c>
      <c r="U11" s="27"/>
      <c r="V11" s="33">
        <v>-0.41</v>
      </c>
    </row>
    <row r="12" spans="1:22" s="25" customFormat="1" ht="21.75" customHeight="1" thickBot="1" x14ac:dyDescent="0.25">
      <c r="A12" s="59" t="s">
        <v>21</v>
      </c>
      <c r="B12" s="59"/>
      <c r="D12" s="30">
        <v>0</v>
      </c>
      <c r="E12" s="27"/>
      <c r="F12" s="30">
        <v>149446497522</v>
      </c>
      <c r="G12" s="27"/>
      <c r="H12" s="30">
        <v>10729876858</v>
      </c>
      <c r="I12" s="27"/>
      <c r="J12" s="30">
        <v>160176374380</v>
      </c>
      <c r="K12" s="27"/>
      <c r="L12" s="30">
        <v>100</v>
      </c>
      <c r="M12" s="27"/>
      <c r="N12" s="30">
        <v>0</v>
      </c>
      <c r="O12" s="27"/>
      <c r="P12" s="30">
        <v>992073030992</v>
      </c>
      <c r="Q12" s="27"/>
      <c r="R12" s="30">
        <f>R9+R10</f>
        <v>332713103406</v>
      </c>
      <c r="S12" s="27"/>
      <c r="T12" s="30">
        <f>T9+T10+T11</f>
        <v>1324786134398</v>
      </c>
      <c r="U12" s="27"/>
      <c r="V12" s="34">
        <v>99.18</v>
      </c>
    </row>
    <row r="13" spans="1:22" s="25" customFormat="1" ht="21.75" customHeight="1" thickTop="1" x14ac:dyDescent="0.2">
      <c r="A13" s="55"/>
      <c r="B13" s="55"/>
      <c r="D13" s="35"/>
      <c r="E13" s="27"/>
      <c r="F13" s="35"/>
      <c r="G13" s="27"/>
      <c r="H13" s="35"/>
      <c r="I13" s="27"/>
      <c r="J13" s="35"/>
      <c r="K13" s="27"/>
      <c r="L13" s="35"/>
      <c r="M13" s="27"/>
      <c r="N13" s="35"/>
      <c r="O13" s="27"/>
      <c r="P13" s="35"/>
      <c r="Q13" s="27"/>
      <c r="R13" s="35"/>
      <c r="S13" s="27"/>
      <c r="T13" s="35"/>
      <c r="U13" s="27"/>
      <c r="V13" s="56"/>
    </row>
    <row r="14" spans="1:22" s="25" customFormat="1" ht="21.75" customHeight="1" x14ac:dyDescent="0.2">
      <c r="A14" s="55"/>
      <c r="B14" s="55"/>
      <c r="D14" s="35"/>
      <c r="E14" s="27"/>
      <c r="F14" s="35"/>
      <c r="G14" s="27"/>
      <c r="H14" s="35"/>
      <c r="I14" s="27"/>
      <c r="J14" s="35"/>
      <c r="K14" s="27"/>
      <c r="L14" s="35"/>
      <c r="M14" s="27"/>
      <c r="N14" s="35"/>
      <c r="O14" s="27"/>
      <c r="P14" s="35"/>
      <c r="Q14" s="27"/>
      <c r="R14" s="35"/>
      <c r="S14" s="27"/>
      <c r="T14" s="35"/>
      <c r="U14" s="27"/>
      <c r="V14" s="56"/>
    </row>
    <row r="17" spans="14:20" x14ac:dyDescent="0.2">
      <c r="P17" s="9"/>
    </row>
    <row r="18" spans="14:20" x14ac:dyDescent="0.2">
      <c r="R18" s="9"/>
      <c r="T18" s="9"/>
    </row>
    <row r="19" spans="14:20" x14ac:dyDescent="0.2">
      <c r="N19" s="9"/>
      <c r="P19" s="9"/>
      <c r="R19" s="9"/>
      <c r="T19" s="9"/>
    </row>
    <row r="20" spans="14:20" x14ac:dyDescent="0.2">
      <c r="P20" s="9"/>
      <c r="R20" s="9"/>
      <c r="T20" s="19"/>
    </row>
    <row r="21" spans="14:20" x14ac:dyDescent="0.2">
      <c r="T21" s="9"/>
    </row>
    <row r="22" spans="14:20" x14ac:dyDescent="0.2">
      <c r="P22" s="9"/>
      <c r="T22" s="9"/>
    </row>
    <row r="23" spans="14:20" x14ac:dyDescent="0.2">
      <c r="P23" s="9"/>
      <c r="R23" s="9"/>
      <c r="T23" s="9"/>
    </row>
    <row r="24" spans="14:20" x14ac:dyDescent="0.2">
      <c r="P24" s="9"/>
      <c r="T24" s="9"/>
    </row>
    <row r="26" spans="14:20" x14ac:dyDescent="0.2">
      <c r="T26" s="9"/>
    </row>
    <row r="27" spans="14:20" x14ac:dyDescent="0.2">
      <c r="R27" s="9"/>
    </row>
    <row r="28" spans="14:20" x14ac:dyDescent="0.2">
      <c r="R28" s="9"/>
    </row>
    <row r="29" spans="14:20" x14ac:dyDescent="0.2">
      <c r="R29" s="9"/>
    </row>
  </sheetData>
  <mergeCells count="19">
    <mergeCell ref="A1:V1"/>
    <mergeCell ref="A2:V2"/>
    <mergeCell ref="A3:V3"/>
    <mergeCell ref="B5:V5"/>
    <mergeCell ref="D6:L6"/>
    <mergeCell ref="N6:V6"/>
    <mergeCell ref="A10:B10"/>
    <mergeCell ref="A11:B11"/>
    <mergeCell ref="A12:B12"/>
    <mergeCell ref="J7:L7"/>
    <mergeCell ref="T7:V7"/>
    <mergeCell ref="A8:B8"/>
    <mergeCell ref="A9:B9"/>
    <mergeCell ref="D7:D8"/>
    <mergeCell ref="F7:F8"/>
    <mergeCell ref="H7:H8"/>
    <mergeCell ref="R7:R8"/>
    <mergeCell ref="N7:N8"/>
    <mergeCell ref="P7:P8"/>
  </mergeCells>
  <pageMargins left="0.39" right="0.39" top="0.39" bottom="0.39" header="0" footer="0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view="pageBreakPreview" zoomScale="96" zoomScaleNormal="100" zoomScaleSheetLayoutView="96" workbookViewId="0">
      <selection activeCell="D28" sqref="D2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s="44" customFormat="1" ht="25.5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14.45" customHeight="1" x14ac:dyDescent="0.2"/>
    <row r="5" spans="1:10" ht="24" x14ac:dyDescent="0.2">
      <c r="A5" s="1" t="s">
        <v>49</v>
      </c>
      <c r="B5" s="73" t="s">
        <v>50</v>
      </c>
      <c r="C5" s="73"/>
      <c r="D5" s="73"/>
      <c r="E5" s="73"/>
      <c r="F5" s="73"/>
      <c r="G5" s="73"/>
      <c r="H5" s="73"/>
      <c r="I5" s="73"/>
      <c r="J5" s="73"/>
    </row>
    <row r="6" spans="1:10" ht="24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1" x14ac:dyDescent="0.2">
      <c r="D7" s="60" t="s">
        <v>41</v>
      </c>
      <c r="E7" s="60"/>
      <c r="F7" s="60"/>
      <c r="H7" s="60" t="s">
        <v>42</v>
      </c>
      <c r="I7" s="60"/>
      <c r="J7" s="60"/>
    </row>
    <row r="8" spans="1:10" ht="42" x14ac:dyDescent="0.2">
      <c r="A8" s="60" t="s">
        <v>51</v>
      </c>
      <c r="B8" s="60"/>
      <c r="D8" s="8" t="s">
        <v>52</v>
      </c>
      <c r="E8" s="3"/>
      <c r="F8" s="8" t="s">
        <v>53</v>
      </c>
      <c r="H8" s="8" t="s">
        <v>52</v>
      </c>
      <c r="I8" s="3"/>
      <c r="J8" s="8" t="s">
        <v>53</v>
      </c>
    </row>
    <row r="9" spans="1:10" ht="18.75" x14ac:dyDescent="0.2">
      <c r="A9" s="74" t="s">
        <v>64</v>
      </c>
      <c r="B9" s="74"/>
      <c r="D9" s="11">
        <v>290904</v>
      </c>
      <c r="F9" s="41">
        <f>D9/D11</f>
        <v>0.9644238898005868</v>
      </c>
      <c r="H9" s="11">
        <v>7366271785</v>
      </c>
      <c r="I9" s="12"/>
      <c r="J9" s="38">
        <f>H9/$H$11</f>
        <v>0.99999342045983042</v>
      </c>
    </row>
    <row r="10" spans="1:10" ht="18.75" x14ac:dyDescent="0.2">
      <c r="A10" s="79" t="s">
        <v>65</v>
      </c>
      <c r="B10" s="79"/>
      <c r="D10" s="18">
        <v>10731</v>
      </c>
      <c r="F10" s="42">
        <f>D10/D11</f>
        <v>3.5576110199413195E-2</v>
      </c>
      <c r="H10" s="18">
        <v>48467</v>
      </c>
      <c r="I10" s="12"/>
      <c r="J10" s="39">
        <f>H10/H11</f>
        <v>6.5795401695766513E-6</v>
      </c>
    </row>
    <row r="11" spans="1:10" ht="21.75" customHeight="1" x14ac:dyDescent="0.2">
      <c r="A11" s="76" t="s">
        <v>21</v>
      </c>
      <c r="B11" s="76"/>
      <c r="D11" s="16">
        <v>301635</v>
      </c>
      <c r="F11" s="43">
        <f>SUM(F9:F10)</f>
        <v>1</v>
      </c>
      <c r="H11" s="16">
        <v>7366320252</v>
      </c>
      <c r="I11" s="12"/>
      <c r="J11" s="40">
        <f>SUM(J9:J10)</f>
        <v>1</v>
      </c>
    </row>
  </sheetData>
  <mergeCells count="10">
    <mergeCell ref="A8:B8"/>
    <mergeCell ref="A9:B9"/>
    <mergeCell ref="A10:B10"/>
    <mergeCell ref="A11:B11"/>
    <mergeCell ref="A1:J1"/>
    <mergeCell ref="A2:J2"/>
    <mergeCell ref="A3:J3"/>
    <mergeCell ref="B5:J5"/>
    <mergeCell ref="D7:F7"/>
    <mergeCell ref="H7:J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Normal="100" zoomScaleSheetLayoutView="100" workbookViewId="0">
      <selection activeCell="A20" sqref="A20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44" customFormat="1" ht="25.5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4.45" customHeight="1" x14ac:dyDescent="0.2"/>
    <row r="5" spans="1:13" ht="24" x14ac:dyDescent="0.2">
      <c r="A5" s="73" t="s">
        <v>57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2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2">
      <c r="A7" s="60" t="s">
        <v>31</v>
      </c>
      <c r="C7" s="60" t="s">
        <v>41</v>
      </c>
      <c r="D7" s="60"/>
      <c r="E7" s="60"/>
      <c r="F7" s="60"/>
      <c r="G7" s="60"/>
      <c r="I7" s="60" t="s">
        <v>42</v>
      </c>
      <c r="J7" s="60"/>
      <c r="K7" s="60"/>
      <c r="L7" s="60"/>
      <c r="M7" s="60"/>
    </row>
    <row r="8" spans="1:13" ht="29.1" customHeight="1" x14ac:dyDescent="0.2">
      <c r="A8" s="60"/>
      <c r="C8" s="8" t="s">
        <v>55</v>
      </c>
      <c r="D8" s="3"/>
      <c r="E8" s="8" t="s">
        <v>54</v>
      </c>
      <c r="F8" s="3"/>
      <c r="G8" s="8" t="s">
        <v>56</v>
      </c>
      <c r="I8" s="8" t="s">
        <v>55</v>
      </c>
      <c r="J8" s="3"/>
      <c r="K8" s="8" t="s">
        <v>54</v>
      </c>
      <c r="L8" s="3"/>
      <c r="M8" s="8" t="s">
        <v>56</v>
      </c>
    </row>
    <row r="9" spans="1:13" ht="21.75" customHeight="1" x14ac:dyDescent="0.2">
      <c r="A9" s="5" t="s">
        <v>64</v>
      </c>
      <c r="C9" s="11">
        <v>290904</v>
      </c>
      <c r="D9" s="12"/>
      <c r="E9" s="11">
        <v>0</v>
      </c>
      <c r="F9" s="12"/>
      <c r="G9" s="11">
        <v>290904</v>
      </c>
      <c r="H9" s="12"/>
      <c r="I9" s="11">
        <v>7366271785</v>
      </c>
      <c r="J9" s="12"/>
      <c r="K9" s="11">
        <v>0</v>
      </c>
      <c r="L9" s="12"/>
      <c r="M9" s="11">
        <f>SUM(I9:K9)</f>
        <v>7366271785</v>
      </c>
    </row>
    <row r="10" spans="1:13" ht="21.75" customHeight="1" x14ac:dyDescent="0.2">
      <c r="A10" s="6" t="s">
        <v>65</v>
      </c>
      <c r="C10" s="18">
        <v>10731</v>
      </c>
      <c r="D10" s="12"/>
      <c r="E10" s="18">
        <v>0</v>
      </c>
      <c r="F10" s="12"/>
      <c r="G10" s="18">
        <v>10731</v>
      </c>
      <c r="H10" s="12"/>
      <c r="I10" s="18">
        <v>48467</v>
      </c>
      <c r="J10" s="12"/>
      <c r="K10" s="18">
        <v>0</v>
      </c>
      <c r="L10" s="12"/>
      <c r="M10" s="18">
        <f>SUM(I10:K10)</f>
        <v>48467</v>
      </c>
    </row>
    <row r="11" spans="1:13" ht="21.75" customHeight="1" x14ac:dyDescent="0.2">
      <c r="A11" s="7" t="s">
        <v>21</v>
      </c>
      <c r="C11" s="16">
        <f>SUM(C9:C10)</f>
        <v>301635</v>
      </c>
      <c r="D11" s="12"/>
      <c r="E11" s="16">
        <v>0</v>
      </c>
      <c r="F11" s="12"/>
      <c r="G11" s="16">
        <f>SUM(G9:G10)</f>
        <v>301635</v>
      </c>
      <c r="H11" s="12"/>
      <c r="I11" s="16">
        <f>SUM(I9:I10)</f>
        <v>7366320252</v>
      </c>
      <c r="J11" s="12"/>
      <c r="K11" s="16">
        <v>0</v>
      </c>
      <c r="L11" s="12"/>
      <c r="M11" s="16">
        <f>SUM(M9:M10)</f>
        <v>7366320252</v>
      </c>
    </row>
  </sheetData>
  <mergeCells count="7">
    <mergeCell ref="A1:M1"/>
    <mergeCell ref="A2:M2"/>
    <mergeCell ref="A3:M3"/>
    <mergeCell ref="A5:M5"/>
    <mergeCell ref="A7:A8"/>
    <mergeCell ref="C7:G7"/>
    <mergeCell ref="I7:M7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5"/>
  <sheetViews>
    <sheetView rightToLeft="1" view="pageBreakPreview" zoomScale="112" zoomScaleNormal="100" zoomScaleSheetLayoutView="112" workbookViewId="0">
      <selection activeCell="G20" sqref="G20"/>
    </sheetView>
  </sheetViews>
  <sheetFormatPr defaultRowHeight="12.75" x14ac:dyDescent="0.2"/>
  <cols>
    <col min="1" max="1" width="24.85546875" bestFit="1" customWidth="1"/>
    <col min="2" max="2" width="1.28515625" customWidth="1"/>
    <col min="3" max="3" width="8.7109375" bestFit="1" customWidth="1"/>
    <col min="4" max="4" width="1.28515625" customWidth="1"/>
    <col min="5" max="5" width="17.28515625" bestFit="1" customWidth="1"/>
    <col min="6" max="6" width="1.28515625" customWidth="1"/>
    <col min="7" max="7" width="17.28515625" bestFit="1" customWidth="1"/>
    <col min="8" max="8" width="1.28515625" customWidth="1"/>
    <col min="9" max="9" width="16.85546875" bestFit="1" customWidth="1"/>
    <col min="10" max="10" width="1.28515625" customWidth="1"/>
    <col min="11" max="11" width="9.85546875" bestFit="1" customWidth="1"/>
    <col min="12" max="12" width="1.28515625" customWidth="1"/>
    <col min="13" max="13" width="20.140625" bestFit="1" customWidth="1"/>
    <col min="14" max="14" width="1.28515625" customWidth="1"/>
    <col min="15" max="15" width="19.85546875" bestFit="1" customWidth="1"/>
    <col min="16" max="16" width="1.28515625" customWidth="1"/>
    <col min="17" max="17" width="18.28515625" bestFit="1" customWidth="1"/>
  </cols>
  <sheetData>
    <row r="1" spans="1:17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44" customFormat="1" ht="25.5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4.45" customHeight="1" x14ac:dyDescent="0.2"/>
    <row r="5" spans="1:17" ht="24" x14ac:dyDescent="0.2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ht="14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1" x14ac:dyDescent="0.2">
      <c r="A7" s="67" t="s">
        <v>31</v>
      </c>
      <c r="C7" s="68" t="s">
        <v>41</v>
      </c>
      <c r="D7" s="68"/>
      <c r="E7" s="68"/>
      <c r="F7" s="68"/>
      <c r="G7" s="68"/>
      <c r="H7" s="68"/>
      <c r="I7" s="68"/>
      <c r="K7" s="68" t="s">
        <v>42</v>
      </c>
      <c r="L7" s="68"/>
      <c r="M7" s="68"/>
      <c r="N7" s="68"/>
      <c r="O7" s="68"/>
      <c r="P7" s="68"/>
      <c r="Q7" s="68"/>
    </row>
    <row r="8" spans="1:17" ht="42" x14ac:dyDescent="0.2">
      <c r="A8" s="68"/>
      <c r="C8" s="8" t="s">
        <v>13</v>
      </c>
      <c r="D8" s="3"/>
      <c r="E8" s="8" t="s">
        <v>59</v>
      </c>
      <c r="F8" s="3"/>
      <c r="G8" s="8" t="s">
        <v>60</v>
      </c>
      <c r="H8" s="3"/>
      <c r="I8" s="8" t="s">
        <v>61</v>
      </c>
      <c r="K8" s="8" t="s">
        <v>13</v>
      </c>
      <c r="L8" s="3"/>
      <c r="M8" s="8" t="s">
        <v>59</v>
      </c>
      <c r="N8" s="3"/>
      <c r="O8" s="8" t="s">
        <v>60</v>
      </c>
      <c r="P8" s="3"/>
      <c r="Q8" s="8" t="s">
        <v>61</v>
      </c>
    </row>
    <row r="9" spans="1:17" ht="21.75" customHeight="1" x14ac:dyDescent="0.2">
      <c r="A9" s="5" t="s">
        <v>47</v>
      </c>
      <c r="C9" s="26">
        <v>10000</v>
      </c>
      <c r="D9" s="27"/>
      <c r="E9" s="26">
        <v>85585201380</v>
      </c>
      <c r="F9" s="27"/>
      <c r="G9" s="26">
        <v>74855324522</v>
      </c>
      <c r="H9" s="27"/>
      <c r="I9" s="26">
        <v>10729876858</v>
      </c>
      <c r="J9" s="27"/>
      <c r="K9" s="26">
        <v>156615</v>
      </c>
      <c r="L9" s="27"/>
      <c r="M9" s="26">
        <v>1487319534640</v>
      </c>
      <c r="N9" s="27"/>
      <c r="O9" s="26">
        <v>1154103521986</v>
      </c>
      <c r="P9" s="27"/>
      <c r="Q9" s="26">
        <f>M9-O9</f>
        <v>333216012654</v>
      </c>
    </row>
    <row r="10" spans="1:17" ht="21.75" customHeight="1" x14ac:dyDescent="0.2">
      <c r="A10" s="6" t="s">
        <v>48</v>
      </c>
      <c r="C10" s="29">
        <v>0</v>
      </c>
      <c r="D10" s="27"/>
      <c r="E10" s="29">
        <v>0</v>
      </c>
      <c r="F10" s="27"/>
      <c r="G10" s="29">
        <v>0</v>
      </c>
      <c r="H10" s="27"/>
      <c r="I10" s="29">
        <v>0</v>
      </c>
      <c r="J10" s="27"/>
      <c r="K10" s="29">
        <v>15400</v>
      </c>
      <c r="L10" s="27"/>
      <c r="M10" s="29">
        <v>21138909400</v>
      </c>
      <c r="N10" s="27"/>
      <c r="O10" s="29">
        <v>21641818648</v>
      </c>
      <c r="P10" s="27"/>
      <c r="Q10" s="29">
        <f>M10-O10</f>
        <v>-502909248</v>
      </c>
    </row>
    <row r="11" spans="1:17" ht="21.75" customHeight="1" thickBot="1" x14ac:dyDescent="0.25">
      <c r="A11" s="7" t="s">
        <v>21</v>
      </c>
      <c r="C11" s="30">
        <v>10000</v>
      </c>
      <c r="D11" s="27"/>
      <c r="E11" s="30">
        <v>85585201380</v>
      </c>
      <c r="F11" s="27"/>
      <c r="G11" s="30">
        <v>74855324522</v>
      </c>
      <c r="H11" s="27"/>
      <c r="I11" s="30">
        <v>10729876858</v>
      </c>
      <c r="J11" s="27"/>
      <c r="K11" s="30">
        <v>172015</v>
      </c>
      <c r="L11" s="27"/>
      <c r="M11" s="30">
        <f>SUM(M9:M10)</f>
        <v>1508458444040</v>
      </c>
      <c r="N11" s="27"/>
      <c r="O11" s="30">
        <f>SUM(O9:O10)</f>
        <v>1175745340634</v>
      </c>
      <c r="P11" s="27"/>
      <c r="Q11" s="30">
        <f>SUM(Q9:Q10)</f>
        <v>332713103406</v>
      </c>
    </row>
    <row r="12" spans="1:17" ht="13.5" thickTop="1" x14ac:dyDescent="0.2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2"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2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2">
      <c r="Q15" s="45">
        <v>329130639550</v>
      </c>
    </row>
  </sheetData>
  <mergeCells count="7">
    <mergeCell ref="A1:Q1"/>
    <mergeCell ref="A2:Q2"/>
    <mergeCell ref="A3:Q3"/>
    <mergeCell ref="A5:Q5"/>
    <mergeCell ref="A7:A8"/>
    <mergeCell ref="C7:I7"/>
    <mergeCell ref="K7:Q7"/>
  </mergeCells>
  <pageMargins left="0.39" right="0.39" top="0.39" bottom="0.39" header="0" footer="0"/>
  <pageSetup paperSize="9" scale="8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1"/>
  <sheetViews>
    <sheetView rightToLeft="1" view="pageBreakPreview" zoomScaleNormal="100" zoomScaleSheetLayoutView="100" workbookViewId="0">
      <selection activeCell="E24" sqref="E24"/>
    </sheetView>
  </sheetViews>
  <sheetFormatPr defaultRowHeight="12.75" x14ac:dyDescent="0.2"/>
  <cols>
    <col min="1" max="1" width="33" bestFit="1" customWidth="1"/>
    <col min="2" max="2" width="1.28515625" customWidth="1"/>
    <col min="3" max="3" width="9.85546875" bestFit="1" customWidth="1"/>
    <col min="4" max="4" width="1.28515625" customWidth="1"/>
    <col min="5" max="5" width="19.42578125" bestFit="1" customWidth="1"/>
    <col min="6" max="6" width="1.28515625" customWidth="1"/>
    <col min="7" max="7" width="19.85546875" bestFit="1" customWidth="1"/>
    <col min="8" max="8" width="1.28515625" customWidth="1"/>
    <col min="9" max="9" width="18.42578125" customWidth="1"/>
    <col min="10" max="10" width="1.28515625" customWidth="1"/>
    <col min="11" max="11" width="9.85546875" bestFit="1" customWidth="1"/>
    <col min="12" max="12" width="1.28515625" customWidth="1"/>
    <col min="13" max="13" width="19.42578125" bestFit="1" customWidth="1"/>
    <col min="14" max="14" width="1.28515625" customWidth="1"/>
    <col min="15" max="15" width="20.140625" bestFit="1" customWidth="1"/>
    <col min="16" max="16" width="1.28515625" customWidth="1"/>
    <col min="17" max="17" width="18.42578125" bestFit="1" customWidth="1"/>
  </cols>
  <sheetData>
    <row r="1" spans="1:17" s="44" customFormat="1" ht="25.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17" s="44" customFormat="1" ht="25.5" x14ac:dyDescent="0.2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44" customFormat="1" ht="25.5" x14ac:dyDescent="0.2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14.45" customHeight="1" x14ac:dyDescent="0.2"/>
    <row r="5" spans="1:17" ht="24" x14ac:dyDescent="0.2">
      <c r="A5" s="73" t="s">
        <v>62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ht="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1" x14ac:dyDescent="0.2">
      <c r="A7" s="60" t="s">
        <v>31</v>
      </c>
      <c r="C7" s="60" t="s">
        <v>41</v>
      </c>
      <c r="D7" s="60"/>
      <c r="E7" s="60"/>
      <c r="F7" s="60"/>
      <c r="G7" s="60"/>
      <c r="H7" s="60"/>
      <c r="I7" s="60"/>
      <c r="K7" s="60" t="s">
        <v>42</v>
      </c>
      <c r="L7" s="60"/>
      <c r="M7" s="60"/>
      <c r="N7" s="60"/>
      <c r="O7" s="60"/>
      <c r="P7" s="60"/>
      <c r="Q7" s="60"/>
    </row>
    <row r="8" spans="1:17" ht="42" x14ac:dyDescent="0.2">
      <c r="A8" s="60"/>
      <c r="C8" s="8" t="s">
        <v>13</v>
      </c>
      <c r="D8" s="3"/>
      <c r="E8" s="8" t="s">
        <v>15</v>
      </c>
      <c r="F8" s="3"/>
      <c r="G8" s="8" t="s">
        <v>60</v>
      </c>
      <c r="H8" s="3"/>
      <c r="I8" s="8" t="s">
        <v>63</v>
      </c>
      <c r="K8" s="8" t="s">
        <v>13</v>
      </c>
      <c r="L8" s="3"/>
      <c r="M8" s="8" t="s">
        <v>15</v>
      </c>
      <c r="N8" s="3"/>
      <c r="O8" s="8" t="s">
        <v>60</v>
      </c>
      <c r="P8" s="3"/>
      <c r="Q8" s="8" t="s">
        <v>63</v>
      </c>
    </row>
    <row r="9" spans="1:17" s="27" customFormat="1" ht="21.75" customHeight="1" x14ac:dyDescent="0.2">
      <c r="A9" s="26" t="s">
        <v>47</v>
      </c>
      <c r="C9" s="26">
        <v>701000</v>
      </c>
      <c r="E9" s="26">
        <v>6244906168000</v>
      </c>
      <c r="G9" s="26">
        <v>6095998995478</v>
      </c>
      <c r="I9" s="26">
        <v>148907172522</v>
      </c>
      <c r="K9" s="26">
        <v>701000</v>
      </c>
      <c r="M9" s="26">
        <v>6244906168000</v>
      </c>
      <c r="O9" s="26">
        <v>5247358248932</v>
      </c>
      <c r="Q9" s="26">
        <f>M9-O9</f>
        <v>997547919068</v>
      </c>
    </row>
    <row r="10" spans="1:17" s="27" customFormat="1" ht="21.75" customHeight="1" x14ac:dyDescent="0.2">
      <c r="A10" s="29" t="s">
        <v>20</v>
      </c>
      <c r="C10" s="29">
        <v>30</v>
      </c>
      <c r="E10" s="29">
        <v>22711575000</v>
      </c>
      <c r="G10" s="29">
        <v>22172250000</v>
      </c>
      <c r="I10" s="29">
        <v>539325000</v>
      </c>
      <c r="K10" s="29">
        <v>30</v>
      </c>
      <c r="M10" s="29">
        <v>22711575000</v>
      </c>
      <c r="O10" s="29">
        <v>28186463076</v>
      </c>
      <c r="Q10" s="29">
        <f>M10-O10</f>
        <v>-5474888076</v>
      </c>
    </row>
    <row r="11" spans="1:17" s="27" customFormat="1" ht="21.75" customHeight="1" thickBot="1" x14ac:dyDescent="0.25">
      <c r="A11" s="46" t="s">
        <v>21</v>
      </c>
      <c r="C11" s="30">
        <v>701030</v>
      </c>
      <c r="E11" s="30">
        <v>6267617743000</v>
      </c>
      <c r="G11" s="30">
        <v>6118171245478</v>
      </c>
      <c r="I11" s="30">
        <v>149446497522</v>
      </c>
      <c r="K11" s="30">
        <v>701030</v>
      </c>
      <c r="M11" s="30">
        <f>SUM(M9:M10)</f>
        <v>6267617743000</v>
      </c>
      <c r="O11" s="30">
        <f>SUM(O9:O10)</f>
        <v>5275544712008</v>
      </c>
      <c r="Q11" s="30">
        <f>SUM(Q9:Q10)</f>
        <v>992073030992</v>
      </c>
    </row>
  </sheetData>
  <mergeCells count="7">
    <mergeCell ref="A1:Q1"/>
    <mergeCell ref="A2:Q2"/>
    <mergeCell ref="A3:Q3"/>
    <mergeCell ref="A5:Q5"/>
    <mergeCell ref="A7:A8"/>
    <mergeCell ref="C7:I7"/>
    <mergeCell ref="K7:Q7"/>
  </mergeCells>
  <pageMargins left="0.39" right="0.39" top="0.39" bottom="0.39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mehdi nik</cp:lastModifiedBy>
  <dcterms:created xsi:type="dcterms:W3CDTF">2025-06-28T07:19:12Z</dcterms:created>
  <dcterms:modified xsi:type="dcterms:W3CDTF">2025-07-01T07:21:39Z</dcterms:modified>
</cp:coreProperties>
</file>