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Y:\AF\حسابداری صندوق\صندوق طلا-12\گزارش پرتفو\1404\فروردین\"/>
    </mc:Choice>
  </mc:AlternateContent>
  <xr:revisionPtr revIDLastSave="0" documentId="13_ncr:1_{F7598261-2B9C-437E-B295-5859A9E9DBD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صورت وضعیت" sheetId="1" r:id="rId1"/>
    <sheet name="سهام" sheetId="2" r:id="rId2"/>
    <sheet name="سپرده" sheetId="7" r:id="rId3"/>
    <sheet name="درآمد" sheetId="8" r:id="rId4"/>
    <sheet name="درآمد سرمایه گذاری در سهام" sheetId="9" r:id="rId5"/>
    <sheet name="درآمد سپرده بانکی" sheetId="13" r:id="rId6"/>
    <sheet name="سایر درآمدها" sheetId="14" r:id="rId7"/>
    <sheet name="سود سپرده بانکی" sheetId="18" r:id="rId8"/>
    <sheet name="درآمد ناشی از فروش" sheetId="19" r:id="rId9"/>
    <sheet name="درآمد ناشی از تغییر قیمت اوراق" sheetId="21" r:id="rId10"/>
  </sheets>
  <definedNames>
    <definedName name="_xlnm.Print_Area" localSheetId="3">درآمد!$A$1:$K$21</definedName>
    <definedName name="_xlnm.Print_Area" localSheetId="5">'درآمد سپرده بانکی'!$A$1:$K$31</definedName>
    <definedName name="_xlnm.Print_Area" localSheetId="4">'درآمد سرمایه گذاری در سهام'!$A$1:$W$32</definedName>
    <definedName name="_xlnm.Print_Area" localSheetId="9">'درآمد ناشی از تغییر قیمت اوراق'!$A$1:$S$31</definedName>
    <definedName name="_xlnm.Print_Area" localSheetId="8">'درآمد ناشی از فروش'!$A$1:$R$34</definedName>
    <definedName name="_xlnm.Print_Area" localSheetId="6">'سایر درآمدها'!$A$1:$G$27</definedName>
    <definedName name="_xlnm.Print_Area" localSheetId="2">سپرده!$A$1:$M$32</definedName>
    <definedName name="_xlnm.Print_Area" localSheetId="7">'سود سپرده بانکی'!$A$1:$N$29</definedName>
    <definedName name="_xlnm.Print_Area" localSheetId="1">سهام!$A$1:$AC$31</definedName>
    <definedName name="_xlnm.Print_Area" localSheetId="0">'صورت وضعیت'!$A$1:$C$6</definedName>
  </definedNames>
  <calcPr calcId="191029" iterateCount="1000" iterateDelta="9.9999999999999995E-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3" l="1"/>
  <c r="T11" i="9"/>
  <c r="L11" i="7"/>
  <c r="T12" i="9"/>
  <c r="T10" i="9"/>
  <c r="Q11" i="21"/>
  <c r="O11" i="21"/>
  <c r="M11" i="21"/>
  <c r="E11" i="21"/>
  <c r="G11" i="21"/>
  <c r="I11" i="21"/>
  <c r="E11" i="19"/>
  <c r="G11" i="19"/>
  <c r="I11" i="19"/>
  <c r="M11" i="19"/>
  <c r="O11" i="19"/>
  <c r="Q11" i="19"/>
  <c r="D10" i="13"/>
  <c r="H10" i="13"/>
  <c r="F9" i="8" s="1"/>
  <c r="J9" i="8" s="1"/>
  <c r="F13" i="9"/>
  <c r="H13" i="9"/>
  <c r="J13" i="9"/>
  <c r="L13" i="9"/>
  <c r="R13" i="9"/>
  <c r="P13" i="9"/>
  <c r="T14" i="2"/>
  <c r="F10" i="8"/>
  <c r="T13" i="9" l="1"/>
  <c r="F8" i="8" s="1"/>
  <c r="J10" i="8"/>
  <c r="Z14" i="2"/>
  <c r="F11" i="8" l="1"/>
  <c r="J8" i="8"/>
  <c r="J11" i="8" s="1"/>
  <c r="V11" i="9"/>
  <c r="V12" i="9"/>
  <c r="V10" i="9"/>
  <c r="V13" i="9" s="1"/>
  <c r="H8" i="8"/>
  <c r="H11" i="8" s="1"/>
  <c r="H9" i="8"/>
  <c r="H10" i="8"/>
</calcChain>
</file>

<file path=xl/sharedStrings.xml><?xml version="1.0" encoding="utf-8"?>
<sst xmlns="http://schemas.openxmlformats.org/spreadsheetml/2006/main" count="179" uniqueCount="76">
  <si>
    <t>صندوق سرمایه گذاری در اوراق بهادار مبتنی بر طلای دماوند</t>
  </si>
  <si>
    <t>صورت وضعیت پرتفوی</t>
  </si>
  <si>
    <t>برای ماه منتهی به 1404/01/31</t>
  </si>
  <si>
    <t>-1</t>
  </si>
  <si>
    <t>سرمایه گذاری ها</t>
  </si>
  <si>
    <t>-1-1</t>
  </si>
  <si>
    <t>سرمایه گذاری در سهام و حق تقدم سهام</t>
  </si>
  <si>
    <t>1403/12/30</t>
  </si>
  <si>
    <t>تغییرات طی دوره</t>
  </si>
  <si>
    <t>1404/01/31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</si>
  <si>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</si>
  <si>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</si>
  <si>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</si>
  <si>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</si>
  <si>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</si>
  <si>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</si>
  <si>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</si>
  <si>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</si>
  <si>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</si>
  <si>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تمام سکه طرح جدید0312 رفاه</t>
  </si>
  <si>
    <t>گواهي سپرده کالايي شمش طلا</t>
  </si>
  <si>
    <t>گواهی سپرده سکه طلا CD1GOC0001</t>
  </si>
  <si>
    <t>جمع</t>
  </si>
  <si>
    <t>-4-1</t>
  </si>
  <si>
    <t>سرمایه‌گذاری در  سپرده‌ بانکی</t>
  </si>
  <si>
    <t>سپرده های بانکی</t>
  </si>
  <si>
    <t>مبلغ</t>
  </si>
  <si>
    <t>افزایش</t>
  </si>
  <si>
    <t>کاهش</t>
  </si>
  <si>
    <t>سپرده کوتاه مدت بانک پاسارگاد جهان کودک 290-8100-20524061-1</t>
  </si>
  <si>
    <t>سپرده کوتاه مدت بانک ملت وصال شیرازی 2687376114</t>
  </si>
  <si>
    <t>سپرده کوتاه مدت بانک ملت وصال شیرازی 2687444839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</si>
  <si>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</si>
  <si>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</si>
  <si>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</si>
  <si>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</si>
  <si>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</si>
  <si>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</si>
  <si>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</si>
  <si>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</si>
  <si>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</si>
  <si>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2-2</t>
  </si>
  <si>
    <t>3-2</t>
  </si>
  <si>
    <t>درآمد حاصل از سرمایه گذاری در سپرده بانکی و گواهی سپرده</t>
  </si>
  <si>
    <t>سایر درآمدها</t>
  </si>
  <si>
    <t>-1-2</t>
  </si>
  <si>
    <t>درآمد حاصل از سرمایه­گذاری در سهام و حق تقدم سهام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</si>
  <si>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</si>
  <si>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</si>
  <si>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</si>
  <si>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</si>
  <si>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</si>
  <si>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</si>
  <si>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گواهی سپرده کالایی شمش طلا</t>
  </si>
  <si>
    <t>-4-2</t>
  </si>
  <si>
    <t>درآمد حاصل از سرمایه­گذاری در سپرده بانکی و گواهی سپرده</t>
  </si>
  <si>
    <t>نام سپرده بانکی</t>
  </si>
  <si>
    <t>سود سپرده بانکی و گواهی سپرده</t>
  </si>
  <si>
    <t>درصد سود به میانگین سپرده</t>
  </si>
  <si>
    <t>-5-2</t>
  </si>
  <si>
    <t>تعدیل کارمزد کارگزار</t>
  </si>
  <si>
    <t>هزینه تنزیل</t>
  </si>
  <si>
    <t>درآمد سود</t>
  </si>
  <si>
    <t>خالص درآمد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</si>
  <si>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</si>
  <si>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</si>
  <si>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</si>
  <si>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</si>
  <si>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</si>
  <si>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درآمد ناشی از تغییر قیمت اوراق بهادار</t>
  </si>
  <si>
    <t>سود و زیان ناشی از تغییر قیمت</t>
  </si>
  <si>
    <t>ريال</t>
  </si>
  <si>
    <t xml:space="preserve">سپرده کوتاه مدت بانک پاسارگاد  </t>
  </si>
  <si>
    <t xml:space="preserve">سپرده کوتاه مدت بانک ملت </t>
  </si>
  <si>
    <t xml:space="preserve">سپرده کوتاه مدت بانک پاسارگاد </t>
  </si>
  <si>
    <t>سپرده کوتاه مدت بانک ملت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</si>
</sst>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#,##0.0000"/>
    <numFmt numFmtId="166" formatCode="_(* #,##0_);_(* \(#,##0\);_(* &quot;-&quot;??_);_(@_)"/>
  </numFmts>
  <fonts count="10" x14ac:knownFonts="1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sz val="8"/>
      <color rgb="FF000000"/>
      <name val="Arial"/>
      <family val="2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sz val="10"/>
      <color rgb="FF000000"/>
      <name val="Arial"/>
      <family val="2"/>
    </font>
    <font>
      <b/>
      <u/>
      <sz val="15"/>
      <color rgb="FF000000"/>
      <name val="B Nazanin"/>
      <charset val="178"/>
    </font>
    <font>
      <u/>
      <sz val="10"/>
      <color rgb="FF000000"/>
      <name val="Arial"/>
      <family val="2"/>
    </font>
    <font>
      <sz val="14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6" fillId="0" borderId="0" applyFont="0" applyFill="0" applyBorder="0" applyAlignment="0" applyProtection="0"/>
  </cellStyleXfs>
  <cellXfs count="101">
    <xf numFmtId="0" fontId="0" fillId="0" borderId="0" xfId="0" applyAlignment="1">
      <alignment horizontal="left"/>
    </xf>
    <xf numFmtId="0" fontId="3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4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right" vertical="top"/>
    </xf>
    <xf numFmtId="3" fontId="5" fillId="0" borderId="2" xfId="0" applyNumberFormat="1" applyFont="1" applyBorder="1" applyAlignment="1">
      <alignment horizontal="right" vertical="top"/>
    </xf>
    <xf numFmtId="0" fontId="5" fillId="0" borderId="0" xfId="0" applyFont="1" applyAlignment="1">
      <alignment horizontal="right" vertical="top"/>
    </xf>
    <xf numFmtId="3" fontId="5" fillId="0" borderId="0" xfId="0" applyNumberFormat="1" applyFont="1" applyAlignment="1">
      <alignment horizontal="right" vertical="top"/>
    </xf>
    <xf numFmtId="0" fontId="5" fillId="0" borderId="4" xfId="0" applyFont="1" applyBorder="1" applyAlignment="1">
      <alignment horizontal="right" vertical="top"/>
    </xf>
    <xf numFmtId="0" fontId="0" fillId="0" borderId="4" xfId="0" applyBorder="1" applyAlignment="1">
      <alignment horizontal="left"/>
    </xf>
    <xf numFmtId="3" fontId="5" fillId="0" borderId="4" xfId="0" applyNumberFormat="1" applyFont="1" applyBorder="1" applyAlignment="1">
      <alignment horizontal="right" vertical="top"/>
    </xf>
    <xf numFmtId="0" fontId="4" fillId="0" borderId="5" xfId="0" applyFont="1" applyBorder="1" applyAlignment="1">
      <alignment horizontal="center" vertical="center"/>
    </xf>
    <xf numFmtId="3" fontId="5" fillId="0" borderId="5" xfId="0" applyNumberFormat="1" applyFont="1" applyBorder="1" applyAlignment="1">
      <alignment horizontal="right" vertical="top"/>
    </xf>
    <xf numFmtId="0" fontId="4" fillId="0" borderId="3" xfId="0" applyFont="1" applyBorder="1" applyAlignment="1">
      <alignment horizontal="center" vertical="center" wrapText="1"/>
    </xf>
    <xf numFmtId="3" fontId="0" fillId="0" borderId="0" xfId="0" applyNumberFormat="1" applyAlignment="1">
      <alignment horizontal="left"/>
    </xf>
    <xf numFmtId="3" fontId="5" fillId="0" borderId="2" xfId="0" applyNumberFormat="1" applyFont="1" applyBorder="1" applyAlignment="1">
      <alignment horizontal="center" vertical="top"/>
    </xf>
    <xf numFmtId="0" fontId="0" fillId="0" borderId="0" xfId="0" applyAlignment="1">
      <alignment horizontal="center"/>
    </xf>
    <xf numFmtId="3" fontId="5" fillId="0" borderId="0" xfId="0" applyNumberFormat="1" applyFont="1" applyAlignment="1">
      <alignment horizontal="center" vertical="top"/>
    </xf>
    <xf numFmtId="3" fontId="5" fillId="0" borderId="4" xfId="0" applyNumberFormat="1" applyFont="1" applyBorder="1" applyAlignment="1">
      <alignment horizontal="center" vertical="top"/>
    </xf>
    <xf numFmtId="3" fontId="5" fillId="0" borderId="5" xfId="0" applyNumberFormat="1" applyFont="1" applyBorder="1" applyAlignment="1">
      <alignment horizontal="center" vertical="top"/>
    </xf>
    <xf numFmtId="37" fontId="0" fillId="0" borderId="0" xfId="0" applyNumberFormat="1" applyAlignment="1">
      <alignment horizontal="center"/>
    </xf>
    <xf numFmtId="37" fontId="5" fillId="0" borderId="2" xfId="0" applyNumberFormat="1" applyFont="1" applyBorder="1" applyAlignment="1">
      <alignment horizontal="center" vertical="top"/>
    </xf>
    <xf numFmtId="37" fontId="5" fillId="0" borderId="0" xfId="0" applyNumberFormat="1" applyFont="1" applyAlignment="1">
      <alignment horizontal="center" vertical="top"/>
    </xf>
    <xf numFmtId="37" fontId="5" fillId="0" borderId="4" xfId="0" applyNumberFormat="1" applyFont="1" applyBorder="1" applyAlignment="1">
      <alignment horizontal="center" vertical="top"/>
    </xf>
    <xf numFmtId="37" fontId="5" fillId="0" borderId="5" xfId="0" applyNumberFormat="1" applyFont="1" applyBorder="1" applyAlignment="1">
      <alignment horizontal="center" vertical="top"/>
    </xf>
    <xf numFmtId="37" fontId="5" fillId="0" borderId="6" xfId="0" applyNumberFormat="1" applyFont="1" applyBorder="1" applyAlignment="1">
      <alignment horizontal="center" vertical="top"/>
    </xf>
    <xf numFmtId="39" fontId="5" fillId="0" borderId="2" xfId="0" applyNumberFormat="1" applyFont="1" applyBorder="1" applyAlignment="1">
      <alignment horizontal="center" vertical="top"/>
    </xf>
    <xf numFmtId="39" fontId="5" fillId="0" borderId="0" xfId="0" applyNumberFormat="1" applyFont="1" applyAlignment="1">
      <alignment horizontal="center" vertical="top"/>
    </xf>
    <xf numFmtId="39" fontId="5" fillId="0" borderId="4" xfId="0" applyNumberFormat="1" applyFont="1" applyBorder="1" applyAlignment="1">
      <alignment horizontal="center" vertical="top"/>
    </xf>
    <xf numFmtId="39" fontId="5" fillId="0" borderId="5" xfId="0" applyNumberFormat="1" applyFont="1" applyBorder="1" applyAlignment="1">
      <alignment horizontal="center" vertical="top"/>
    </xf>
    <xf numFmtId="0" fontId="8" fillId="0" borderId="0" xfId="0" applyFont="1" applyAlignment="1">
      <alignment horizontal="left"/>
    </xf>
    <xf numFmtId="0" fontId="5" fillId="0" borderId="2" xfId="0" applyFont="1" applyBorder="1" applyAlignment="1">
      <alignment horizontal="center" vertical="top"/>
    </xf>
    <xf numFmtId="0" fontId="5" fillId="0" borderId="0" xfId="0" applyFont="1" applyAlignment="1">
      <alignment horizontal="center" vertical="top"/>
    </xf>
    <xf numFmtId="3" fontId="0" fillId="0" borderId="0" xfId="0" applyNumberFormat="1" applyAlignment="1">
      <alignment horizontal="center"/>
    </xf>
    <xf numFmtId="0" fontId="0" fillId="0" borderId="2" xfId="0" applyBorder="1" applyAlignment="1">
      <alignment horizontal="center"/>
    </xf>
    <xf numFmtId="39" fontId="0" fillId="0" borderId="0" xfId="0" applyNumberFormat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37" fontId="5" fillId="0" borderId="2" xfId="0" applyNumberFormat="1" applyFont="1" applyBorder="1" applyAlignment="1">
      <alignment horizontal="right" vertical="top"/>
    </xf>
    <xf numFmtId="37" fontId="0" fillId="0" borderId="0" xfId="0" applyNumberFormat="1" applyAlignment="1">
      <alignment horizontal="left"/>
    </xf>
    <xf numFmtId="37" fontId="5" fillId="0" borderId="0" xfId="0" applyNumberFormat="1" applyFont="1" applyAlignment="1">
      <alignment horizontal="right" vertical="top"/>
    </xf>
    <xf numFmtId="37" fontId="5" fillId="0" borderId="4" xfId="0" applyNumberFormat="1" applyFont="1" applyBorder="1" applyAlignment="1">
      <alignment horizontal="right" vertical="top"/>
    </xf>
    <xf numFmtId="37" fontId="5" fillId="0" borderId="5" xfId="0" applyNumberFormat="1" applyFont="1" applyBorder="1" applyAlignment="1">
      <alignment horizontal="right" vertical="top"/>
    </xf>
    <xf numFmtId="0" fontId="5" fillId="0" borderId="2" xfId="0" applyFont="1" applyBorder="1" applyAlignment="1">
      <alignment horizontal="right" vertical="center"/>
    </xf>
    <xf numFmtId="0" fontId="0" fillId="0" borderId="0" xfId="0" applyAlignment="1">
      <alignment horizontal="left" vertical="center"/>
    </xf>
    <xf numFmtId="3" fontId="5" fillId="0" borderId="2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4" xfId="0" applyFont="1" applyBorder="1" applyAlignment="1">
      <alignment horizontal="right" vertical="center"/>
    </xf>
    <xf numFmtId="3" fontId="5" fillId="0" borderId="4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3" fontId="5" fillId="0" borderId="5" xfId="0" applyNumberFormat="1" applyFont="1" applyBorder="1" applyAlignment="1">
      <alignment horizontal="center"/>
    </xf>
    <xf numFmtId="3" fontId="5" fillId="0" borderId="0" xfId="0" applyNumberFormat="1" applyFont="1" applyAlignment="1">
      <alignment horizontal="center" vertical="center"/>
    </xf>
    <xf numFmtId="3" fontId="5" fillId="0" borderId="5" xfId="0" applyNumberFormat="1" applyFont="1" applyBorder="1" applyAlignment="1">
      <alignment horizontal="center" vertical="center"/>
    </xf>
    <xf numFmtId="166" fontId="0" fillId="0" borderId="0" xfId="1" applyNumberFormat="1" applyFont="1" applyAlignment="1">
      <alignment horizontal="left"/>
    </xf>
    <xf numFmtId="0" fontId="7" fillId="0" borderId="0" xfId="0" applyFont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165" fontId="5" fillId="0" borderId="5" xfId="0" applyNumberFormat="1" applyFont="1" applyBorder="1" applyAlignment="1">
      <alignment horizontal="right" vertical="top"/>
    </xf>
    <xf numFmtId="49" fontId="5" fillId="0" borderId="2" xfId="0" applyNumberFormat="1" applyFont="1" applyBorder="1" applyAlignment="1">
      <alignment horizontal="right" vertical="top"/>
    </xf>
    <xf numFmtId="49" fontId="5" fillId="0" borderId="0" xfId="0" applyNumberFormat="1" applyFont="1" applyAlignment="1">
      <alignment horizontal="right" vertical="top"/>
    </xf>
    <xf numFmtId="49" fontId="5" fillId="0" borderId="4" xfId="0" applyNumberFormat="1" applyFont="1" applyBorder="1" applyAlignment="1">
      <alignment horizontal="right" vertical="top"/>
    </xf>
    <xf numFmtId="4" fontId="5" fillId="0" borderId="2" xfId="0" applyNumberFormat="1" applyFont="1" applyBorder="1" applyAlignment="1">
      <alignment horizontal="center" vertical="top"/>
    </xf>
    <xf numFmtId="4" fontId="0" fillId="0" borderId="0" xfId="0" applyNumberFormat="1" applyAlignment="1">
      <alignment horizontal="center"/>
    </xf>
    <xf numFmtId="4" fontId="5" fillId="0" borderId="5" xfId="0" applyNumberFormat="1" applyFont="1" applyBorder="1" applyAlignment="1">
      <alignment horizontal="center" vertical="top"/>
    </xf>
    <xf numFmtId="0" fontId="4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 wrapText="1"/>
    </xf>
    <xf numFmtId="4" fontId="5" fillId="0" borderId="0" xfId="0" applyNumberFormat="1" applyFont="1" applyBorder="1" applyAlignment="1">
      <alignment horizontal="center" vertical="top"/>
    </xf>
    <xf numFmtId="39" fontId="5" fillId="0" borderId="0" xfId="0" applyNumberFormat="1" applyFont="1" applyBorder="1" applyAlignment="1">
      <alignment horizontal="center" vertical="top"/>
    </xf>
    <xf numFmtId="4" fontId="5" fillId="0" borderId="8" xfId="0" applyNumberFormat="1" applyFont="1" applyBorder="1" applyAlignment="1">
      <alignment horizontal="center" vertical="center"/>
    </xf>
    <xf numFmtId="0" fontId="0" fillId="0" borderId="8" xfId="0" applyBorder="1" applyAlignment="1">
      <alignment horizontal="left" vertical="center"/>
    </xf>
    <xf numFmtId="3" fontId="5" fillId="0" borderId="8" xfId="0" applyNumberFormat="1" applyFont="1" applyBorder="1" applyAlignment="1">
      <alignment horizontal="center" vertical="center"/>
    </xf>
    <xf numFmtId="4" fontId="5" fillId="0" borderId="4" xfId="0" applyNumberFormat="1" applyFont="1" applyBorder="1" applyAlignment="1">
      <alignment horizontal="center" vertical="center"/>
    </xf>
    <xf numFmtId="4" fontId="5" fillId="0" borderId="5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top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right" vertical="top"/>
    </xf>
    <xf numFmtId="37" fontId="5" fillId="0" borderId="0" xfId="0" applyNumberFormat="1" applyFont="1" applyAlignment="1">
      <alignment horizontal="center" vertical="top"/>
    </xf>
    <xf numFmtId="37" fontId="5" fillId="0" borderId="4" xfId="0" applyNumberFormat="1" applyFont="1" applyBorder="1" applyAlignment="1">
      <alignment horizontal="center" vertical="top"/>
    </xf>
    <xf numFmtId="0" fontId="4" fillId="0" borderId="5" xfId="0" applyFont="1" applyBorder="1" applyAlignment="1">
      <alignment horizontal="center" vertical="center"/>
    </xf>
    <xf numFmtId="0" fontId="5" fillId="0" borderId="2" xfId="0" applyFont="1" applyBorder="1" applyAlignment="1">
      <alignment horizontal="right" vertical="top"/>
    </xf>
    <xf numFmtId="37" fontId="5" fillId="0" borderId="2" xfId="0" applyNumberFormat="1" applyFont="1" applyBorder="1" applyAlignment="1">
      <alignment horizontal="center" vertical="top"/>
    </xf>
    <xf numFmtId="0" fontId="5" fillId="0" borderId="0" xfId="0" applyFont="1" applyAlignment="1">
      <alignment horizontal="right" vertical="top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right" vertical="center"/>
    </xf>
    <xf numFmtId="0" fontId="5" fillId="0" borderId="4" xfId="0" applyFont="1" applyBorder="1" applyAlignment="1">
      <alignment horizontal="right" vertical="center"/>
    </xf>
    <xf numFmtId="37" fontId="5" fillId="0" borderId="2" xfId="0" applyNumberFormat="1" applyFont="1" applyBorder="1" applyAlignment="1">
      <alignment horizontal="right" vertical="top"/>
    </xf>
    <xf numFmtId="37" fontId="5" fillId="0" borderId="0" xfId="0" applyNumberFormat="1" applyFont="1" applyAlignment="1">
      <alignment horizontal="right" vertical="top"/>
    </xf>
    <xf numFmtId="37" fontId="5" fillId="0" borderId="4" xfId="0" applyNumberFormat="1" applyFont="1" applyBorder="1" applyAlignment="1">
      <alignment horizontal="right" vertical="top"/>
    </xf>
    <xf numFmtId="37" fontId="5" fillId="0" borderId="5" xfId="0" applyNumberFormat="1" applyFont="1" applyBorder="1" applyAlignment="1">
      <alignment horizontal="right" vertical="top"/>
    </xf>
    <xf numFmtId="0" fontId="4" fillId="0" borderId="3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4498078</xdr:colOff>
      <xdr:row>4</xdr:row>
      <xdr:rowOff>85725</xdr:rowOff>
    </xdr:from>
    <xdr:to>
      <xdr:col>2</xdr:col>
      <xdr:colOff>561975</xdr:colOff>
      <xdr:row>9</xdr:row>
      <xdr:rowOff>112021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2F6DA3E-242C-5379-65CF-3AC0A7CC6B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90401025" y="1085850"/>
          <a:ext cx="3941072" cy="36362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"/>
  <sheetViews>
    <sheetView rightToLeft="1" tabSelected="1" workbookViewId="0">
      <selection activeCell="B13" sqref="B13"/>
    </sheetView>
  </sheetViews>
  <sheetFormatPr defaultRowHeight="12.75" x14ac:dyDescent="0.2"/>
  <cols>
    <col min="1" max="1" width="72.7109375" customWidth="1"/>
    <col min="2" max="2" width="45.42578125" customWidth="1"/>
    <col min="3" max="3" width="76.5703125" customWidth="1"/>
  </cols>
  <sheetData>
    <row r="1" spans="1:3" ht="29.1" customHeight="1" x14ac:dyDescent="0.2">
      <c r="A1" s="79" t="s">
        <v>0</v>
      </c>
      <c r="B1" s="79"/>
      <c r="C1" s="79"/>
    </row>
    <row r="2" spans="1:3" ht="21.75" customHeight="1" x14ac:dyDescent="0.2">
      <c r="A2" s="79" t="s">
        <v>1</v>
      </c>
      <c r="B2" s="79"/>
      <c r="C2" s="79"/>
    </row>
    <row r="3" spans="1:3" ht="21.75" customHeight="1" x14ac:dyDescent="0.2">
      <c r="A3" s="79" t="s">
        <v>2</v>
      </c>
      <c r="B3" s="79"/>
      <c r="C3" s="79"/>
    </row>
    <row r="4" spans="1:3" ht="7.35" customHeight="1" x14ac:dyDescent="0.2"/>
    <row r="5" spans="1:3" ht="123.6" customHeight="1" x14ac:dyDescent="0.2">
      <c r="B5" s="80"/>
    </row>
    <row r="6" spans="1:3" ht="123.6" customHeight="1" x14ac:dyDescent="0.2">
      <c r="B6" s="80"/>
    </row>
  </sheetData>
  <mergeCells count="4">
    <mergeCell ref="A1:C1"/>
    <mergeCell ref="A2:C2"/>
    <mergeCell ref="A3:C3"/>
    <mergeCell ref="B5:B6"/>
  </mergeCells>
  <pageMargins left="0.39" right="0.39" top="0.39" bottom="0.39" header="0" footer="0"/>
  <pageSetup paperSize="0" fitToHeight="0" orientation="landscape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R13"/>
  <sheetViews>
    <sheetView rightToLeft="1" view="pageBreakPreview" zoomScaleNormal="100" zoomScaleSheetLayoutView="100" workbookViewId="0">
      <selection activeCell="I28" sqref="I28"/>
    </sheetView>
  </sheetViews>
  <sheetFormatPr defaultRowHeight="12.75" x14ac:dyDescent="0.2"/>
  <cols>
    <col min="1" max="1" width="33" bestFit="1" customWidth="1"/>
    <col min="2" max="2" width="1.28515625" customWidth="1"/>
    <col min="3" max="3" width="9.42578125" bestFit="1" customWidth="1"/>
    <col min="4" max="4" width="1.28515625" customWidth="1"/>
    <col min="5" max="5" width="19.42578125" bestFit="1" customWidth="1"/>
    <col min="6" max="6" width="1.28515625" customWidth="1"/>
    <col min="7" max="7" width="20.140625" bestFit="1" customWidth="1"/>
    <col min="8" max="8" width="1.28515625" customWidth="1"/>
    <col min="9" max="9" width="20.85546875" bestFit="1" customWidth="1"/>
    <col min="10" max="10" width="1.28515625" customWidth="1"/>
    <col min="11" max="11" width="9.42578125" bestFit="1" customWidth="1"/>
    <col min="12" max="12" width="1.28515625" customWidth="1"/>
    <col min="13" max="13" width="19.42578125" bestFit="1" customWidth="1"/>
    <col min="14" max="14" width="1.28515625" customWidth="1"/>
    <col min="15" max="15" width="19.85546875" bestFit="1" customWidth="1"/>
    <col min="16" max="16" width="1.28515625" customWidth="1"/>
    <col min="17" max="17" width="18.140625" customWidth="1"/>
    <col min="18" max="18" width="1.28515625" customWidth="1"/>
    <col min="19" max="19" width="0.28515625" customWidth="1"/>
  </cols>
  <sheetData>
    <row r="1" spans="1:18" s="31" customFormat="1" ht="25.5" x14ac:dyDescent="0.2">
      <c r="A1" s="81" t="s">
        <v>0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</row>
    <row r="2" spans="1:18" s="31" customFormat="1" ht="25.5" x14ac:dyDescent="0.2">
      <c r="A2" s="81" t="s">
        <v>32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</row>
    <row r="3" spans="1:18" s="31" customFormat="1" ht="25.5" x14ac:dyDescent="0.2">
      <c r="A3" s="81" t="s">
        <v>2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</row>
    <row r="4" spans="1:18" ht="14.45" customHeight="1" x14ac:dyDescent="0.2"/>
    <row r="5" spans="1:18" ht="14.45" customHeight="1" x14ac:dyDescent="0.2">
      <c r="A5" s="82" t="s">
        <v>69</v>
      </c>
      <c r="B5" s="82"/>
      <c r="C5" s="82"/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  <c r="R5" s="82"/>
    </row>
    <row r="6" spans="1:18" ht="14.45" customHeight="1" x14ac:dyDescent="0.2">
      <c r="A6" s="83" t="s">
        <v>35</v>
      </c>
      <c r="C6" s="83" t="s">
        <v>47</v>
      </c>
      <c r="D6" s="83"/>
      <c r="E6" s="83"/>
      <c r="F6" s="83"/>
      <c r="G6" s="83"/>
      <c r="H6" s="83"/>
      <c r="I6" s="83"/>
      <c r="K6" s="83" t="s">
        <v>48</v>
      </c>
      <c r="L6" s="83"/>
      <c r="M6" s="83"/>
      <c r="N6" s="83"/>
      <c r="O6" s="83"/>
      <c r="P6" s="83"/>
      <c r="Q6" s="83"/>
      <c r="R6" s="83"/>
    </row>
    <row r="7" spans="1:18" ht="42" x14ac:dyDescent="0.2">
      <c r="A7" s="83"/>
      <c r="C7" s="14" t="s">
        <v>13</v>
      </c>
      <c r="D7" s="3"/>
      <c r="E7" s="14" t="s">
        <v>15</v>
      </c>
      <c r="F7" s="3"/>
      <c r="G7" s="14" t="s">
        <v>67</v>
      </c>
      <c r="H7" s="3"/>
      <c r="I7" s="14" t="s">
        <v>70</v>
      </c>
      <c r="K7" s="14" t="s">
        <v>13</v>
      </c>
      <c r="L7" s="3"/>
      <c r="M7" s="14" t="s">
        <v>15</v>
      </c>
      <c r="N7" s="3"/>
      <c r="O7" s="14" t="s">
        <v>67</v>
      </c>
      <c r="P7" s="3"/>
      <c r="Q7" s="100" t="s">
        <v>70</v>
      </c>
      <c r="R7" s="100"/>
    </row>
    <row r="8" spans="1:18" ht="21.75" customHeight="1" x14ac:dyDescent="0.2">
      <c r="A8" s="5" t="s">
        <v>19</v>
      </c>
      <c r="C8" s="44">
        <v>14000</v>
      </c>
      <c r="D8" s="45"/>
      <c r="E8" s="44">
        <v>10030136637</v>
      </c>
      <c r="F8" s="45"/>
      <c r="G8" s="44">
        <v>12571415615</v>
      </c>
      <c r="H8" s="45"/>
      <c r="I8" s="44">
        <v>-2541278977</v>
      </c>
      <c r="J8" s="45"/>
      <c r="K8" s="44">
        <v>14000</v>
      </c>
      <c r="L8" s="45"/>
      <c r="M8" s="44">
        <v>10030136637</v>
      </c>
      <c r="N8" s="45"/>
      <c r="O8" s="44">
        <v>10820909400</v>
      </c>
      <c r="P8" s="45"/>
      <c r="Q8" s="96">
        <v>-790772763</v>
      </c>
      <c r="R8" s="96"/>
    </row>
    <row r="9" spans="1:18" ht="21.75" customHeight="1" x14ac:dyDescent="0.2">
      <c r="A9" s="7" t="s">
        <v>53</v>
      </c>
      <c r="C9" s="46">
        <v>684600</v>
      </c>
      <c r="D9" s="45"/>
      <c r="E9" s="46">
        <v>5667709560508</v>
      </c>
      <c r="F9" s="45"/>
      <c r="G9" s="46">
        <v>7201333117931</v>
      </c>
      <c r="H9" s="45"/>
      <c r="I9" s="46">
        <v>-1533623557422</v>
      </c>
      <c r="J9" s="45"/>
      <c r="K9" s="46">
        <v>684600</v>
      </c>
      <c r="L9" s="45"/>
      <c r="M9" s="46">
        <v>5667709560508</v>
      </c>
      <c r="N9" s="45"/>
      <c r="O9" s="46">
        <v>5072561630297</v>
      </c>
      <c r="P9" s="45"/>
      <c r="Q9" s="97">
        <v>595147930211</v>
      </c>
      <c r="R9" s="97"/>
    </row>
    <row r="10" spans="1:18" ht="21.75" customHeight="1" x14ac:dyDescent="0.2">
      <c r="A10" s="9" t="s">
        <v>21</v>
      </c>
      <c r="C10" s="47">
        <v>30</v>
      </c>
      <c r="D10" s="45"/>
      <c r="E10" s="47">
        <v>21527816550</v>
      </c>
      <c r="F10" s="45"/>
      <c r="G10" s="47">
        <v>28186463076</v>
      </c>
      <c r="H10" s="45"/>
      <c r="I10" s="47">
        <v>-6658646526</v>
      </c>
      <c r="J10" s="45"/>
      <c r="K10" s="47">
        <v>30</v>
      </c>
      <c r="L10" s="45"/>
      <c r="M10" s="47">
        <v>21527816550</v>
      </c>
      <c r="N10" s="45"/>
      <c r="O10" s="47">
        <v>28186463076</v>
      </c>
      <c r="P10" s="45"/>
      <c r="Q10" s="98">
        <v>-6658646526</v>
      </c>
      <c r="R10" s="98"/>
    </row>
    <row r="11" spans="1:18" ht="21.75" customHeight="1" x14ac:dyDescent="0.2">
      <c r="A11" s="12" t="s">
        <v>22</v>
      </c>
      <c r="C11" s="48">
        <v>698630</v>
      </c>
      <c r="D11" s="45"/>
      <c r="E11" s="48">
        <f>SUM(E8:E10)</f>
        <v>5699267513695</v>
      </c>
      <c r="F11" s="45"/>
      <c r="G11" s="48">
        <f>SUM(G8:G10)</f>
        <v>7242090996622</v>
      </c>
      <c r="H11" s="45"/>
      <c r="I11" s="48">
        <f>SUM(I8:I10)</f>
        <v>-1542823482925</v>
      </c>
      <c r="J11" s="45"/>
      <c r="K11" s="48">
        <v>698630</v>
      </c>
      <c r="L11" s="45"/>
      <c r="M11" s="48">
        <f>SUM(M8:M10)</f>
        <v>5699267513695</v>
      </c>
      <c r="N11" s="45"/>
      <c r="O11" s="48">
        <f>SUM(O8:O10)</f>
        <v>5111569002773</v>
      </c>
      <c r="P11" s="45"/>
      <c r="Q11" s="99">
        <f>SUM(Q8:R10)</f>
        <v>587698510922</v>
      </c>
      <c r="R11" s="99"/>
    </row>
    <row r="12" spans="1:18" ht="13.5" thickTop="1" x14ac:dyDescent="0.2"/>
    <row r="13" spans="1:18" x14ac:dyDescent="0.2">
      <c r="Q13" s="15"/>
    </row>
  </sheetData>
  <mergeCells count="12">
    <mergeCell ref="Q8:R8"/>
    <mergeCell ref="Q9:R9"/>
    <mergeCell ref="Q10:R10"/>
    <mergeCell ref="Q11:R11"/>
    <mergeCell ref="A1:Q1"/>
    <mergeCell ref="A2:R2"/>
    <mergeCell ref="A3:R3"/>
    <mergeCell ref="A5:R5"/>
    <mergeCell ref="A6:A7"/>
    <mergeCell ref="C6:I6"/>
    <mergeCell ref="K6:R6"/>
    <mergeCell ref="Q7:R7"/>
  </mergeCells>
  <pageMargins left="0.39" right="0.39" top="0.39" bottom="0.39" header="0" footer="0"/>
  <pageSetup scale="7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B21"/>
  <sheetViews>
    <sheetView rightToLeft="1" view="pageBreakPreview" zoomScale="95" zoomScaleNormal="100" zoomScaleSheetLayoutView="95" workbookViewId="0">
      <selection activeCell="R26" sqref="R26"/>
    </sheetView>
  </sheetViews>
  <sheetFormatPr defaultRowHeight="12.75" x14ac:dyDescent="0.2"/>
  <cols>
    <col min="1" max="1" width="3.7109375" bestFit="1" customWidth="1"/>
    <col min="2" max="2" width="2.5703125" customWidth="1"/>
    <col min="3" max="3" width="23.42578125" customWidth="1"/>
    <col min="4" max="5" width="1.28515625" customWidth="1"/>
    <col min="6" max="6" width="9.7109375" bestFit="1" customWidth="1"/>
    <col min="7" max="7" width="1.28515625" customWidth="1"/>
    <col min="8" max="8" width="20.140625" bestFit="1" customWidth="1"/>
    <col min="9" max="9" width="1.28515625" customWidth="1"/>
    <col min="10" max="10" width="20.140625" bestFit="1" customWidth="1"/>
    <col min="11" max="11" width="1.28515625" customWidth="1"/>
    <col min="12" max="12" width="8.7109375" bestFit="1" customWidth="1"/>
    <col min="13" max="13" width="1.28515625" customWidth="1"/>
    <col min="14" max="14" width="18.42578125" bestFit="1" customWidth="1"/>
    <col min="15" max="15" width="1.28515625" customWidth="1"/>
    <col min="16" max="16" width="10.5703125" bestFit="1" customWidth="1"/>
    <col min="17" max="17" width="1.28515625" customWidth="1"/>
    <col min="18" max="18" width="20.140625" bestFit="1" customWidth="1"/>
    <col min="19" max="19" width="1.28515625" customWidth="1"/>
    <col min="20" max="20" width="9.42578125" bestFit="1" customWidth="1"/>
    <col min="21" max="21" width="1.28515625" customWidth="1"/>
    <col min="22" max="22" width="14.140625" bestFit="1" customWidth="1"/>
    <col min="23" max="23" width="1.28515625" customWidth="1"/>
    <col min="24" max="24" width="19.85546875" bestFit="1" customWidth="1"/>
    <col min="25" max="25" width="1.28515625" customWidth="1"/>
    <col min="26" max="26" width="19.42578125" bestFit="1" customWidth="1"/>
    <col min="27" max="27" width="1.28515625" customWidth="1"/>
    <col min="28" max="28" width="14.28515625" customWidth="1"/>
    <col min="29" max="29" width="0.28515625" customWidth="1"/>
  </cols>
  <sheetData>
    <row r="1" spans="1:28" s="31" customFormat="1" ht="25.5" x14ac:dyDescent="0.2">
      <c r="A1" s="81" t="s">
        <v>0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</row>
    <row r="2" spans="1:28" s="31" customFormat="1" ht="25.5" x14ac:dyDescent="0.2">
      <c r="A2" s="81" t="s">
        <v>1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</row>
    <row r="3" spans="1:28" s="31" customFormat="1" ht="25.5" x14ac:dyDescent="0.2">
      <c r="A3" s="81" t="s">
        <v>2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  <c r="AA3" s="81"/>
      <c r="AB3" s="81"/>
    </row>
    <row r="4" spans="1:28" s="31" customFormat="1" ht="25.5" x14ac:dyDescent="0.2">
      <c r="A4" s="60"/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  <c r="W4" s="60"/>
      <c r="X4" s="60"/>
      <c r="Y4" s="60"/>
      <c r="Z4" s="60"/>
      <c r="AA4" s="60"/>
      <c r="AB4" s="60"/>
    </row>
    <row r="5" spans="1:28" ht="24" x14ac:dyDescent="0.2">
      <c r="A5" s="1" t="s">
        <v>3</v>
      </c>
      <c r="B5" s="82" t="s">
        <v>4</v>
      </c>
      <c r="C5" s="82"/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  <c r="R5" s="82"/>
      <c r="S5" s="82"/>
      <c r="T5" s="82"/>
      <c r="U5" s="82"/>
      <c r="V5" s="82"/>
      <c r="W5" s="82"/>
      <c r="X5" s="82"/>
      <c r="Y5" s="82"/>
      <c r="Z5" s="82"/>
      <c r="AA5" s="82"/>
      <c r="AB5" s="82"/>
    </row>
    <row r="6" spans="1:28" ht="24" x14ac:dyDescent="0.2">
      <c r="A6" s="82" t="s">
        <v>5</v>
      </c>
      <c r="B6" s="82"/>
      <c r="C6" s="82" t="s">
        <v>6</v>
      </c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  <c r="P6" s="82"/>
      <c r="Q6" s="82"/>
      <c r="R6" s="82"/>
      <c r="S6" s="82"/>
      <c r="T6" s="82"/>
      <c r="U6" s="82"/>
      <c r="V6" s="82"/>
      <c r="W6" s="82"/>
      <c r="X6" s="82"/>
      <c r="Y6" s="82"/>
      <c r="Z6" s="82"/>
      <c r="AA6" s="82"/>
      <c r="AB6" s="82"/>
    </row>
    <row r="7" spans="1:28" ht="24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</row>
    <row r="8" spans="1:28" ht="14.45" customHeight="1" x14ac:dyDescent="0.2">
      <c r="F8" s="83" t="s">
        <v>7</v>
      </c>
      <c r="G8" s="83"/>
      <c r="H8" s="83"/>
      <c r="I8" s="83"/>
      <c r="J8" s="83"/>
      <c r="L8" s="83" t="s">
        <v>8</v>
      </c>
      <c r="M8" s="83"/>
      <c r="N8" s="83"/>
      <c r="O8" s="83"/>
      <c r="P8" s="83"/>
      <c r="Q8" s="83"/>
      <c r="R8" s="83"/>
      <c r="T8" s="83" t="s">
        <v>9</v>
      </c>
      <c r="U8" s="83"/>
      <c r="V8" s="83"/>
      <c r="W8" s="83"/>
      <c r="X8" s="83"/>
      <c r="Y8" s="83"/>
      <c r="Z8" s="83"/>
      <c r="AA8" s="83"/>
      <c r="AB8" s="83"/>
    </row>
    <row r="9" spans="1:28" ht="21" x14ac:dyDescent="0.2">
      <c r="F9" s="3"/>
      <c r="G9" s="3"/>
      <c r="H9" s="3"/>
      <c r="I9" s="3"/>
      <c r="J9" s="3"/>
      <c r="L9" s="84" t="s">
        <v>10</v>
      </c>
      <c r="M9" s="84"/>
      <c r="N9" s="84"/>
      <c r="O9" s="3"/>
      <c r="P9" s="84" t="s">
        <v>11</v>
      </c>
      <c r="Q9" s="84"/>
      <c r="R9" s="84"/>
      <c r="T9" s="3"/>
      <c r="U9" s="3"/>
      <c r="V9" s="3"/>
      <c r="W9" s="3"/>
      <c r="X9" s="3"/>
      <c r="Y9" s="3"/>
      <c r="Z9" s="3"/>
      <c r="AA9" s="3"/>
      <c r="AB9" s="3"/>
    </row>
    <row r="10" spans="1:28" ht="42" x14ac:dyDescent="0.2">
      <c r="A10" s="83" t="s">
        <v>12</v>
      </c>
      <c r="B10" s="83"/>
      <c r="C10" s="83"/>
      <c r="E10" s="83" t="s">
        <v>13</v>
      </c>
      <c r="F10" s="83"/>
      <c r="H10" s="2" t="s">
        <v>14</v>
      </c>
      <c r="J10" s="2" t="s">
        <v>15</v>
      </c>
      <c r="L10" s="4" t="s">
        <v>13</v>
      </c>
      <c r="M10" s="3"/>
      <c r="N10" s="4" t="s">
        <v>14</v>
      </c>
      <c r="P10" s="4" t="s">
        <v>13</v>
      </c>
      <c r="Q10" s="3"/>
      <c r="R10" s="4" t="s">
        <v>16</v>
      </c>
      <c r="T10" s="2" t="s">
        <v>13</v>
      </c>
      <c r="V10" s="71" t="s">
        <v>17</v>
      </c>
      <c r="X10" s="2" t="s">
        <v>14</v>
      </c>
      <c r="Z10" s="2" t="s">
        <v>15</v>
      </c>
      <c r="AB10" s="71" t="s">
        <v>18</v>
      </c>
    </row>
    <row r="11" spans="1:28" ht="27.75" customHeight="1" x14ac:dyDescent="0.2">
      <c r="A11" s="89" t="s">
        <v>19</v>
      </c>
      <c r="B11" s="89"/>
      <c r="C11" s="89"/>
      <c r="E11" s="90">
        <v>1400</v>
      </c>
      <c r="F11" s="90"/>
      <c r="G11" s="21"/>
      <c r="H11" s="22">
        <v>10820909248</v>
      </c>
      <c r="I11" s="21"/>
      <c r="J11" s="22">
        <v>12571415463.25</v>
      </c>
      <c r="K11" s="21"/>
      <c r="L11" s="22">
        <v>14000</v>
      </c>
      <c r="M11" s="21"/>
      <c r="N11" s="22">
        <v>10820909400</v>
      </c>
      <c r="O11" s="21"/>
      <c r="P11" s="22">
        <v>-1400</v>
      </c>
      <c r="Q11" s="21"/>
      <c r="R11" s="22">
        <v>10820909400</v>
      </c>
      <c r="S11" s="21"/>
      <c r="T11" s="22">
        <v>14000</v>
      </c>
      <c r="U11" s="21"/>
      <c r="V11" s="22">
        <v>717335</v>
      </c>
      <c r="W11" s="21"/>
      <c r="X11" s="22">
        <v>10820909400</v>
      </c>
      <c r="Y11" s="21"/>
      <c r="Z11" s="22">
        <v>10030136637</v>
      </c>
      <c r="AA11" s="21"/>
      <c r="AB11" s="27">
        <v>0.17</v>
      </c>
    </row>
    <row r="12" spans="1:28" ht="21.75" customHeight="1" x14ac:dyDescent="0.2">
      <c r="A12" s="91" t="s">
        <v>20</v>
      </c>
      <c r="B12" s="91"/>
      <c r="C12" s="91"/>
      <c r="E12" s="86">
        <v>738126</v>
      </c>
      <c r="F12" s="86"/>
      <c r="G12" s="21"/>
      <c r="H12" s="23">
        <v>5313320422624</v>
      </c>
      <c r="I12" s="21"/>
      <c r="J12" s="23">
        <v>7442091910258.9902</v>
      </c>
      <c r="K12" s="21"/>
      <c r="L12" s="23">
        <v>48164</v>
      </c>
      <c r="M12" s="21"/>
      <c r="N12" s="23">
        <v>512715926038</v>
      </c>
      <c r="O12" s="21"/>
      <c r="P12" s="23">
        <v>-101690</v>
      </c>
      <c r="Q12" s="21"/>
      <c r="R12" s="23">
        <v>1004769802043</v>
      </c>
      <c r="S12" s="21"/>
      <c r="T12" s="23">
        <v>684600</v>
      </c>
      <c r="U12" s="21"/>
      <c r="V12" s="23">
        <v>8298780</v>
      </c>
      <c r="W12" s="21"/>
      <c r="X12" s="23">
        <v>5072561630297</v>
      </c>
      <c r="Y12" s="21"/>
      <c r="Z12" s="23">
        <v>5667709560508</v>
      </c>
      <c r="AA12" s="21"/>
      <c r="AB12" s="28">
        <v>98.15</v>
      </c>
    </row>
    <row r="13" spans="1:28" ht="21.75" customHeight="1" x14ac:dyDescent="0.2">
      <c r="A13" s="85" t="s">
        <v>21</v>
      </c>
      <c r="B13" s="85"/>
      <c r="C13" s="85"/>
      <c r="D13" s="10"/>
      <c r="E13" s="86">
        <v>0</v>
      </c>
      <c r="F13" s="87"/>
      <c r="G13" s="21"/>
      <c r="H13" s="24">
        <v>0</v>
      </c>
      <c r="I13" s="21"/>
      <c r="J13" s="24">
        <v>0</v>
      </c>
      <c r="K13" s="21"/>
      <c r="L13" s="24">
        <v>30</v>
      </c>
      <c r="M13" s="21"/>
      <c r="N13" s="24">
        <v>28186463076</v>
      </c>
      <c r="O13" s="21"/>
      <c r="P13" s="24">
        <v>0</v>
      </c>
      <c r="Q13" s="21"/>
      <c r="R13" s="24">
        <v>0</v>
      </c>
      <c r="S13" s="21"/>
      <c r="T13" s="23">
        <v>30</v>
      </c>
      <c r="U13" s="21"/>
      <c r="V13" s="23">
        <v>718492000</v>
      </c>
      <c r="W13" s="21"/>
      <c r="X13" s="24">
        <v>28186463076</v>
      </c>
      <c r="Y13" s="21"/>
      <c r="Z13" s="24">
        <v>21527816550</v>
      </c>
      <c r="AA13" s="21"/>
      <c r="AB13" s="29">
        <v>0.37</v>
      </c>
    </row>
    <row r="14" spans="1:28" ht="21.75" customHeight="1" thickBot="1" x14ac:dyDescent="0.25">
      <c r="A14" s="88" t="s">
        <v>22</v>
      </c>
      <c r="B14" s="88"/>
      <c r="C14" s="88"/>
      <c r="D14" s="88"/>
      <c r="E14" s="21"/>
      <c r="F14" s="25">
        <v>739526</v>
      </c>
      <c r="G14" s="21"/>
      <c r="H14" s="25">
        <v>5324141331872</v>
      </c>
      <c r="I14" s="21"/>
      <c r="J14" s="25">
        <v>7454663325722.2402</v>
      </c>
      <c r="K14" s="21"/>
      <c r="L14" s="25">
        <v>62194</v>
      </c>
      <c r="M14" s="21"/>
      <c r="N14" s="25">
        <v>551723298514</v>
      </c>
      <c r="O14" s="21"/>
      <c r="P14" s="25">
        <v>-103090</v>
      </c>
      <c r="Q14" s="21"/>
      <c r="R14" s="25">
        <v>1015590711443</v>
      </c>
      <c r="S14" s="21"/>
      <c r="T14" s="26">
        <f>SUM(T11:T13)</f>
        <v>698630</v>
      </c>
      <c r="U14" s="21"/>
      <c r="V14" s="23"/>
      <c r="W14" s="21"/>
      <c r="X14" s="25">
        <v>5111569002773</v>
      </c>
      <c r="Y14" s="21"/>
      <c r="Z14" s="25">
        <f>Z11+Z12+Z13</f>
        <v>5699267513695</v>
      </c>
      <c r="AA14" s="21"/>
      <c r="AB14" s="30">
        <v>98.69</v>
      </c>
    </row>
    <row r="15" spans="1:28" ht="13.5" thickTop="1" x14ac:dyDescent="0.2"/>
    <row r="16" spans="1:28" x14ac:dyDescent="0.2">
      <c r="Z16" s="15"/>
    </row>
    <row r="19" spans="18:22" x14ac:dyDescent="0.2">
      <c r="R19" s="15"/>
      <c r="T19" s="15"/>
      <c r="V19" s="15"/>
    </row>
    <row r="20" spans="18:22" x14ac:dyDescent="0.2">
      <c r="R20" s="15"/>
      <c r="T20" s="15"/>
      <c r="V20" s="15"/>
    </row>
    <row r="21" spans="18:22" x14ac:dyDescent="0.2">
      <c r="R21" s="15"/>
      <c r="T21" s="15"/>
      <c r="V21" s="15"/>
    </row>
  </sheetData>
  <mergeCells count="20">
    <mergeCell ref="A13:C13"/>
    <mergeCell ref="E13:F13"/>
    <mergeCell ref="A14:D14"/>
    <mergeCell ref="A10:C10"/>
    <mergeCell ref="E10:F10"/>
    <mergeCell ref="A11:C11"/>
    <mergeCell ref="E11:F11"/>
    <mergeCell ref="A12:C12"/>
    <mergeCell ref="E12:F12"/>
    <mergeCell ref="F8:J8"/>
    <mergeCell ref="L8:R8"/>
    <mergeCell ref="T8:AB8"/>
    <mergeCell ref="L9:N9"/>
    <mergeCell ref="P9:R9"/>
    <mergeCell ref="A1:AB1"/>
    <mergeCell ref="A2:AB2"/>
    <mergeCell ref="A3:AB3"/>
    <mergeCell ref="B5:AB5"/>
    <mergeCell ref="A6:B6"/>
    <mergeCell ref="C6:AB6"/>
  </mergeCells>
  <pageMargins left="0.39" right="0.39" top="0.39" bottom="0.39" header="0" footer="0"/>
  <pageSetup scale="57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14"/>
  <sheetViews>
    <sheetView rightToLeft="1" view="pageBreakPreview" zoomScaleNormal="100" zoomScaleSheetLayoutView="100" workbookViewId="0">
      <selection activeCell="B28" sqref="B28"/>
    </sheetView>
  </sheetViews>
  <sheetFormatPr defaultRowHeight="12.75" x14ac:dyDescent="0.2"/>
  <cols>
    <col min="1" max="1" width="6.28515625" bestFit="1" customWidth="1"/>
    <col min="2" max="2" width="59" customWidth="1"/>
    <col min="3" max="3" width="1.28515625" customWidth="1"/>
    <col min="4" max="4" width="13.42578125" bestFit="1" customWidth="1"/>
    <col min="5" max="5" width="1.28515625" customWidth="1"/>
    <col min="6" max="6" width="17.7109375" bestFit="1" customWidth="1"/>
    <col min="7" max="7" width="1.28515625" customWidth="1"/>
    <col min="8" max="8" width="17.5703125" bestFit="1" customWidth="1"/>
    <col min="9" max="9" width="1.28515625" customWidth="1"/>
    <col min="10" max="10" width="15.140625" bestFit="1" customWidth="1"/>
    <col min="11" max="11" width="1.28515625" customWidth="1"/>
    <col min="12" max="12" width="19.85546875" bestFit="1" customWidth="1"/>
    <col min="13" max="13" width="0.28515625" customWidth="1"/>
  </cols>
  <sheetData>
    <row r="1" spans="1:12" s="31" customFormat="1" ht="25.5" x14ac:dyDescent="0.2">
      <c r="A1" s="81" t="s">
        <v>0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</row>
    <row r="2" spans="1:12" s="31" customFormat="1" ht="25.5" x14ac:dyDescent="0.2">
      <c r="A2" s="81" t="s">
        <v>1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</row>
    <row r="3" spans="1:12" s="31" customFormat="1" ht="25.5" x14ac:dyDescent="0.2">
      <c r="A3" s="81" t="s">
        <v>2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</row>
    <row r="4" spans="1:12" ht="14.45" customHeight="1" x14ac:dyDescent="0.2"/>
    <row r="5" spans="1:12" ht="24" x14ac:dyDescent="0.2">
      <c r="A5" s="1" t="s">
        <v>23</v>
      </c>
      <c r="B5" s="82" t="s">
        <v>24</v>
      </c>
      <c r="C5" s="82"/>
      <c r="D5" s="82"/>
      <c r="E5" s="82"/>
      <c r="F5" s="82"/>
      <c r="G5" s="82"/>
      <c r="H5" s="82"/>
      <c r="I5" s="82"/>
      <c r="J5" s="82"/>
      <c r="K5" s="82"/>
      <c r="L5" s="82"/>
    </row>
    <row r="6" spans="1:12" ht="14.45" customHeight="1" x14ac:dyDescent="0.2">
      <c r="D6" s="2" t="s">
        <v>7</v>
      </c>
      <c r="F6" s="83" t="s">
        <v>8</v>
      </c>
      <c r="G6" s="83"/>
      <c r="H6" s="83"/>
      <c r="J6" s="2" t="s">
        <v>9</v>
      </c>
    </row>
    <row r="7" spans="1:12" ht="21" x14ac:dyDescent="0.2">
      <c r="A7" s="83" t="s">
        <v>25</v>
      </c>
      <c r="B7" s="83"/>
      <c r="D7" s="2" t="s">
        <v>26</v>
      </c>
      <c r="F7" s="2" t="s">
        <v>27</v>
      </c>
      <c r="H7" s="2" t="s">
        <v>28</v>
      </c>
      <c r="J7" s="2" t="s">
        <v>26</v>
      </c>
      <c r="L7" s="61" t="s">
        <v>18</v>
      </c>
    </row>
    <row r="8" spans="1:12" ht="18.75" x14ac:dyDescent="0.2">
      <c r="A8" s="89" t="s">
        <v>29</v>
      </c>
      <c r="B8" s="89"/>
      <c r="D8" s="6">
        <v>392519161</v>
      </c>
      <c r="F8" s="6">
        <v>957957058551</v>
      </c>
      <c r="H8" s="6">
        <v>956457904000</v>
      </c>
      <c r="J8" s="6">
        <v>1891673712</v>
      </c>
      <c r="L8" s="63">
        <v>2.9999999999999997E-4</v>
      </c>
    </row>
    <row r="9" spans="1:12" ht="21.75" customHeight="1" x14ac:dyDescent="0.2">
      <c r="A9" s="91" t="s">
        <v>30</v>
      </c>
      <c r="B9" s="91"/>
      <c r="D9" s="8">
        <v>300000</v>
      </c>
      <c r="F9" s="8">
        <v>0</v>
      </c>
      <c r="H9" s="8">
        <v>0</v>
      </c>
      <c r="J9" s="8">
        <v>300000</v>
      </c>
      <c r="L9" s="64">
        <v>0</v>
      </c>
    </row>
    <row r="10" spans="1:12" ht="21.75" customHeight="1" x14ac:dyDescent="0.2">
      <c r="A10" s="85" t="s">
        <v>31</v>
      </c>
      <c r="B10" s="85"/>
      <c r="D10" s="11">
        <v>2516409</v>
      </c>
      <c r="F10" s="11">
        <v>0</v>
      </c>
      <c r="H10" s="11">
        <v>0</v>
      </c>
      <c r="J10" s="11">
        <v>2516409</v>
      </c>
      <c r="L10" s="65">
        <v>0</v>
      </c>
    </row>
    <row r="11" spans="1:12" ht="21.75" customHeight="1" x14ac:dyDescent="0.2">
      <c r="A11" s="92" t="s">
        <v>22</v>
      </c>
      <c r="B11" s="92"/>
      <c r="D11" s="13">
        <v>395335570</v>
      </c>
      <c r="F11" s="13">
        <v>957957058551</v>
      </c>
      <c r="H11" s="13">
        <v>956457904000</v>
      </c>
      <c r="J11" s="13">
        <v>1894490121</v>
      </c>
      <c r="L11" s="62">
        <f>SUM(L8:L10)</f>
        <v>2.9999999999999997E-4</v>
      </c>
    </row>
    <row r="14" spans="1:12" x14ac:dyDescent="0.2">
      <c r="J14" s="15"/>
    </row>
  </sheetData>
  <mergeCells count="10">
    <mergeCell ref="A7:B7"/>
    <mergeCell ref="A8:B8"/>
    <mergeCell ref="A9:B9"/>
    <mergeCell ref="A10:B10"/>
    <mergeCell ref="A11:B11"/>
    <mergeCell ref="A1:L1"/>
    <mergeCell ref="A2:L2"/>
    <mergeCell ref="A3:L3"/>
    <mergeCell ref="B5:L5"/>
    <mergeCell ref="F6:H6"/>
  </mergeCells>
  <pageMargins left="0.39" right="0.39" top="0.39" bottom="0.39" header="0" footer="0"/>
  <pageSetup scale="85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M14"/>
  <sheetViews>
    <sheetView rightToLeft="1" view="pageBreakPreview" zoomScale="96" zoomScaleNormal="100" zoomScaleSheetLayoutView="96" workbookViewId="0">
      <selection activeCell="B29" sqref="B29"/>
    </sheetView>
  </sheetViews>
  <sheetFormatPr defaultRowHeight="12.75" x14ac:dyDescent="0.2"/>
  <cols>
    <col min="1" max="1" width="2.5703125" customWidth="1"/>
    <col min="2" max="2" width="44.140625" customWidth="1"/>
    <col min="3" max="3" width="1.28515625" customWidth="1"/>
    <col min="4" max="4" width="11.7109375" customWidth="1"/>
    <col min="5" max="5" width="1.28515625" customWidth="1"/>
    <col min="6" max="6" width="22" customWidth="1"/>
    <col min="7" max="7" width="1.28515625" customWidth="1"/>
    <col min="8" max="8" width="18.7109375" customWidth="1"/>
    <col min="9" max="9" width="1.28515625" customWidth="1"/>
    <col min="10" max="10" width="19.42578125" customWidth="1"/>
    <col min="11" max="11" width="0.28515625" customWidth="1"/>
    <col min="13" max="13" width="0" hidden="1" customWidth="1"/>
  </cols>
  <sheetData>
    <row r="1" spans="1:13" s="31" customFormat="1" ht="25.5" x14ac:dyDescent="0.2">
      <c r="A1" s="81" t="s">
        <v>0</v>
      </c>
      <c r="B1" s="81"/>
      <c r="C1" s="81"/>
      <c r="D1" s="81"/>
      <c r="E1" s="81"/>
      <c r="F1" s="81"/>
      <c r="G1" s="81"/>
      <c r="H1" s="81"/>
      <c r="I1" s="81"/>
      <c r="J1" s="81"/>
    </row>
    <row r="2" spans="1:13" s="31" customFormat="1" ht="25.5" x14ac:dyDescent="0.2">
      <c r="A2" s="81" t="s">
        <v>32</v>
      </c>
      <c r="B2" s="81"/>
      <c r="C2" s="81"/>
      <c r="D2" s="81"/>
      <c r="E2" s="81"/>
      <c r="F2" s="81"/>
      <c r="G2" s="81"/>
      <c r="H2" s="81"/>
      <c r="I2" s="81"/>
      <c r="J2" s="81"/>
    </row>
    <row r="3" spans="1:13" s="31" customFormat="1" ht="25.5" x14ac:dyDescent="0.2">
      <c r="A3" s="81" t="s">
        <v>2</v>
      </c>
      <c r="B3" s="81"/>
      <c r="C3" s="81"/>
      <c r="D3" s="81"/>
      <c r="E3" s="81"/>
      <c r="F3" s="81"/>
      <c r="G3" s="81"/>
      <c r="H3" s="81"/>
      <c r="I3" s="81"/>
      <c r="J3" s="81"/>
    </row>
    <row r="4" spans="1:13" ht="14.45" customHeight="1" x14ac:dyDescent="0.2"/>
    <row r="5" spans="1:13" ht="29.1" customHeight="1" x14ac:dyDescent="0.2">
      <c r="A5" s="1" t="s">
        <v>33</v>
      </c>
      <c r="B5" s="82" t="s">
        <v>34</v>
      </c>
      <c r="C5" s="82"/>
      <c r="D5" s="82"/>
      <c r="E5" s="82"/>
      <c r="F5" s="82"/>
      <c r="G5" s="82"/>
      <c r="H5" s="82"/>
      <c r="I5" s="82"/>
      <c r="J5" s="82"/>
    </row>
    <row r="6" spans="1:13" ht="14.45" customHeight="1" x14ac:dyDescent="0.2"/>
    <row r="7" spans="1:13" ht="21" x14ac:dyDescent="0.2">
      <c r="A7" s="83" t="s">
        <v>35</v>
      </c>
      <c r="B7" s="83"/>
      <c r="D7" s="2" t="s">
        <v>36</v>
      </c>
      <c r="F7" s="2" t="s">
        <v>26</v>
      </c>
      <c r="H7" s="2" t="s">
        <v>37</v>
      </c>
      <c r="J7" s="2" t="s">
        <v>38</v>
      </c>
    </row>
    <row r="8" spans="1:13" ht="21.75" customHeight="1" x14ac:dyDescent="0.2">
      <c r="A8" s="89" t="s">
        <v>39</v>
      </c>
      <c r="B8" s="89"/>
      <c r="D8" s="32" t="s">
        <v>40</v>
      </c>
      <c r="E8" s="17"/>
      <c r="F8" s="16">
        <f>'درآمد سرمایه گذاری در سهام'!T13</f>
        <v>893020862454</v>
      </c>
      <c r="G8" s="17"/>
      <c r="H8" s="66">
        <f>(F8/$F$11)*100</f>
        <v>99.177156591549505</v>
      </c>
      <c r="I8" s="67"/>
      <c r="J8" s="66">
        <f>(F8/$M$8)*100</f>
        <v>15.709613683909456</v>
      </c>
      <c r="M8" s="15">
        <v>5684550113213</v>
      </c>
    </row>
    <row r="9" spans="1:13" ht="21.75" customHeight="1" x14ac:dyDescent="0.2">
      <c r="A9" s="91" t="s">
        <v>43</v>
      </c>
      <c r="B9" s="91"/>
      <c r="D9" s="33" t="s">
        <v>41</v>
      </c>
      <c r="E9" s="17"/>
      <c r="F9" s="18">
        <f>'درآمد سپرده بانکی'!H10</f>
        <v>7358330428</v>
      </c>
      <c r="G9" s="17"/>
      <c r="H9" s="72">
        <f t="shared" ref="H9:H10" si="0">(F9/$F$11)*100</f>
        <v>0.81720183681342695</v>
      </c>
      <c r="I9" s="67"/>
      <c r="J9" s="72">
        <f t="shared" ref="J9:J10" si="1">(F9/$M$8)*100</f>
        <v>0.12944437609752996</v>
      </c>
    </row>
    <row r="10" spans="1:13" ht="21.75" customHeight="1" x14ac:dyDescent="0.2">
      <c r="A10" s="91" t="s">
        <v>44</v>
      </c>
      <c r="B10" s="91"/>
      <c r="D10" s="33" t="s">
        <v>42</v>
      </c>
      <c r="E10" s="17"/>
      <c r="F10" s="18">
        <f>'سایر درآمدها'!F10</f>
        <v>50798403</v>
      </c>
      <c r="G10" s="17"/>
      <c r="H10" s="72">
        <f t="shared" si="0"/>
        <v>5.641571637069286E-3</v>
      </c>
      <c r="I10" s="67"/>
      <c r="J10" s="72">
        <f t="shared" si="1"/>
        <v>8.9362222143007746E-4</v>
      </c>
    </row>
    <row r="11" spans="1:13" ht="21.75" customHeight="1" x14ac:dyDescent="0.2">
      <c r="A11" s="92" t="s">
        <v>22</v>
      </c>
      <c r="B11" s="92"/>
      <c r="D11" s="16"/>
      <c r="E11" s="17"/>
      <c r="F11" s="20">
        <f>SUM(F8:F10)</f>
        <v>900429991285</v>
      </c>
      <c r="G11" s="17"/>
      <c r="H11" s="68">
        <f>H8</f>
        <v>99.177156591549505</v>
      </c>
      <c r="I11" s="67"/>
      <c r="J11" s="68">
        <f>SUM(J8:J10)</f>
        <v>15.839951682228415</v>
      </c>
    </row>
    <row r="13" spans="1:13" x14ac:dyDescent="0.2">
      <c r="F13" s="59"/>
    </row>
    <row r="14" spans="1:13" x14ac:dyDescent="0.2">
      <c r="D14" s="40"/>
      <c r="F14" s="34"/>
    </row>
  </sheetData>
  <mergeCells count="9">
    <mergeCell ref="A11:B11"/>
    <mergeCell ref="A8:B8"/>
    <mergeCell ref="A9:B9"/>
    <mergeCell ref="A10:B10"/>
    <mergeCell ref="A1:J1"/>
    <mergeCell ref="A2:J2"/>
    <mergeCell ref="A3:J3"/>
    <mergeCell ref="B5:J5"/>
    <mergeCell ref="A7:B7"/>
  </mergeCells>
  <pageMargins left="0.39" right="0.39" top="0.39" bottom="0.39" header="0" footer="0"/>
  <pageSetup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V16"/>
  <sheetViews>
    <sheetView rightToLeft="1" view="pageBreakPreview" zoomScaleNormal="100" zoomScaleSheetLayoutView="100" workbookViewId="0">
      <selection activeCell="F25" sqref="F25"/>
    </sheetView>
  </sheetViews>
  <sheetFormatPr defaultRowHeight="12.75" x14ac:dyDescent="0.2"/>
  <cols>
    <col min="1" max="1" width="6.140625" bestFit="1" customWidth="1"/>
    <col min="2" max="2" width="18.140625" customWidth="1"/>
    <col min="3" max="3" width="1.28515625" customWidth="1"/>
    <col min="4" max="4" width="15.42578125" style="17" bestFit="1" customWidth="1"/>
    <col min="5" max="5" width="1.28515625" style="17" customWidth="1"/>
    <col min="6" max="6" width="20.85546875" style="17" bestFit="1" customWidth="1"/>
    <col min="7" max="7" width="1.28515625" style="17" customWidth="1"/>
    <col min="8" max="8" width="18.42578125" style="17" bestFit="1" customWidth="1"/>
    <col min="9" max="9" width="1.28515625" style="17" customWidth="1"/>
    <col min="10" max="10" width="20.85546875" style="17" bestFit="1" customWidth="1"/>
    <col min="11" max="11" width="1.28515625" style="17" customWidth="1"/>
    <col min="12" max="12" width="18.7109375" style="17" bestFit="1" customWidth="1"/>
    <col min="13" max="13" width="1.28515625" style="17" customWidth="1"/>
    <col min="14" max="14" width="15.42578125" style="17" bestFit="1" customWidth="1"/>
    <col min="15" max="15" width="1.28515625" style="17" customWidth="1"/>
    <col min="16" max="16" width="18.28515625" style="17" bestFit="1" customWidth="1"/>
    <col min="17" max="17" width="1.28515625" style="17" customWidth="1"/>
    <col min="18" max="18" width="18.42578125" style="17" bestFit="1" customWidth="1"/>
    <col min="19" max="19" width="1.28515625" style="17" customWidth="1"/>
    <col min="20" max="20" width="18.42578125" style="17" bestFit="1" customWidth="1"/>
    <col min="21" max="21" width="1.28515625" style="17" customWidth="1"/>
    <col min="22" max="22" width="18.7109375" style="17" bestFit="1" customWidth="1"/>
    <col min="23" max="23" width="0.28515625" customWidth="1"/>
  </cols>
  <sheetData>
    <row r="1" spans="1:22" s="31" customFormat="1" ht="25.5" x14ac:dyDescent="0.2">
      <c r="A1" s="81" t="s">
        <v>0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</row>
    <row r="2" spans="1:22" s="31" customFormat="1" ht="25.5" x14ac:dyDescent="0.2">
      <c r="A2" s="81" t="s">
        <v>32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</row>
    <row r="3" spans="1:22" s="31" customFormat="1" ht="25.5" x14ac:dyDescent="0.2">
      <c r="A3" s="81" t="s">
        <v>2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</row>
    <row r="4" spans="1:22" ht="14.45" customHeight="1" x14ac:dyDescent="0.2"/>
    <row r="5" spans="1:22" ht="23.25" customHeight="1" x14ac:dyDescent="0.2">
      <c r="A5" s="1" t="s">
        <v>45</v>
      </c>
      <c r="B5" s="82" t="s">
        <v>46</v>
      </c>
      <c r="C5" s="82"/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  <c r="R5" s="82"/>
      <c r="S5" s="82"/>
      <c r="T5" s="82"/>
      <c r="U5" s="82"/>
      <c r="V5" s="82"/>
    </row>
    <row r="6" spans="1:22" ht="23.25" customHeight="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</row>
    <row r="7" spans="1:22" ht="14.45" customHeight="1" x14ac:dyDescent="0.2">
      <c r="D7" s="83" t="s">
        <v>47</v>
      </c>
      <c r="E7" s="83"/>
      <c r="F7" s="83"/>
      <c r="G7" s="83"/>
      <c r="H7" s="83"/>
      <c r="I7" s="83"/>
      <c r="J7" s="83"/>
      <c r="K7" s="83"/>
      <c r="L7" s="83"/>
      <c r="N7" s="83" t="s">
        <v>48</v>
      </c>
      <c r="O7" s="83"/>
      <c r="P7" s="83"/>
      <c r="Q7" s="83"/>
      <c r="R7" s="83"/>
      <c r="S7" s="83"/>
      <c r="T7" s="83"/>
      <c r="U7" s="83"/>
      <c r="V7" s="83"/>
    </row>
    <row r="8" spans="1:22" ht="14.45" customHeight="1" x14ac:dyDescent="0.2">
      <c r="D8" s="92" t="s">
        <v>50</v>
      </c>
      <c r="E8" s="35"/>
      <c r="F8" s="92" t="s">
        <v>51</v>
      </c>
      <c r="G8" s="35"/>
      <c r="H8" s="92" t="s">
        <v>52</v>
      </c>
      <c r="I8" s="35"/>
      <c r="J8" s="84" t="s">
        <v>22</v>
      </c>
      <c r="K8" s="84"/>
      <c r="L8" s="84"/>
      <c r="N8" s="92" t="s">
        <v>50</v>
      </c>
      <c r="O8" s="35"/>
      <c r="P8" s="92" t="s">
        <v>51</v>
      </c>
      <c r="Q8" s="35"/>
      <c r="R8" s="92" t="s">
        <v>52</v>
      </c>
      <c r="S8" s="35"/>
      <c r="T8" s="84" t="s">
        <v>22</v>
      </c>
      <c r="U8" s="84"/>
      <c r="V8" s="84"/>
    </row>
    <row r="9" spans="1:22" ht="21" x14ac:dyDescent="0.2">
      <c r="A9" s="83" t="s">
        <v>49</v>
      </c>
      <c r="B9" s="83"/>
      <c r="D9" s="93"/>
      <c r="F9" s="93"/>
      <c r="H9" s="93"/>
      <c r="J9" s="4" t="s">
        <v>26</v>
      </c>
      <c r="K9" s="35"/>
      <c r="L9" s="4" t="s">
        <v>37</v>
      </c>
      <c r="N9" s="93"/>
      <c r="P9" s="93"/>
      <c r="R9" s="93"/>
      <c r="T9" s="4" t="s">
        <v>26</v>
      </c>
      <c r="U9" s="35"/>
      <c r="V9" s="4" t="s">
        <v>37</v>
      </c>
    </row>
    <row r="10" spans="1:22" ht="21.75" customHeight="1" x14ac:dyDescent="0.2">
      <c r="A10" s="89" t="s">
        <v>19</v>
      </c>
      <c r="B10" s="89"/>
      <c r="D10" s="16">
        <v>0</v>
      </c>
      <c r="F10" s="22">
        <v>-2541278977</v>
      </c>
      <c r="G10" s="21"/>
      <c r="H10" s="22">
        <v>152</v>
      </c>
      <c r="I10" s="21"/>
      <c r="J10" s="22">
        <v>-2541278825</v>
      </c>
      <c r="K10" s="21"/>
      <c r="L10" s="27">
        <v>0.2</v>
      </c>
      <c r="M10" s="21"/>
      <c r="N10" s="22">
        <v>0</v>
      </c>
      <c r="O10" s="90">
        <v>-790772763</v>
      </c>
      <c r="P10" s="90"/>
      <c r="Q10" s="21"/>
      <c r="R10" s="22">
        <v>152</v>
      </c>
      <c r="S10" s="21"/>
      <c r="T10" s="22">
        <f>SUM(N10:R10)</f>
        <v>-790772611</v>
      </c>
      <c r="U10" s="21"/>
      <c r="V10" s="27">
        <f>(T10/درآمد!$F$11)*100</f>
        <v>-8.7821665054880232E-2</v>
      </c>
    </row>
    <row r="11" spans="1:22" ht="21.75" customHeight="1" x14ac:dyDescent="0.2">
      <c r="A11" s="91" t="s">
        <v>53</v>
      </c>
      <c r="B11" s="91"/>
      <c r="D11" s="18">
        <v>0</v>
      </c>
      <c r="F11" s="23">
        <v>-1533623557422</v>
      </c>
      <c r="G11" s="21"/>
      <c r="H11" s="23">
        <v>251295083678</v>
      </c>
      <c r="I11" s="21"/>
      <c r="J11" s="23">
        <v>-1282328473744</v>
      </c>
      <c r="K11" s="21"/>
      <c r="L11" s="28">
        <v>99.48</v>
      </c>
      <c r="M11" s="21"/>
      <c r="N11" s="23">
        <v>0</v>
      </c>
      <c r="O11" s="86">
        <v>595147930211</v>
      </c>
      <c r="P11" s="86"/>
      <c r="Q11" s="21"/>
      <c r="R11" s="23">
        <v>305322351380</v>
      </c>
      <c r="S11" s="21"/>
      <c r="T11" s="23">
        <f>SUM(N11:R11)</f>
        <v>900470281591</v>
      </c>
      <c r="U11" s="21"/>
      <c r="V11" s="73">
        <f>(T11/درآمد!$F$11)*100</f>
        <v>100.00447456286329</v>
      </c>
    </row>
    <row r="12" spans="1:22" ht="21.75" customHeight="1" x14ac:dyDescent="0.2">
      <c r="A12" s="85" t="s">
        <v>21</v>
      </c>
      <c r="B12" s="85"/>
      <c r="D12" s="19">
        <v>0</v>
      </c>
      <c r="F12" s="24">
        <v>-6658646526</v>
      </c>
      <c r="G12" s="21"/>
      <c r="H12" s="24">
        <v>0</v>
      </c>
      <c r="I12" s="21"/>
      <c r="J12" s="24">
        <v>-6658646526</v>
      </c>
      <c r="K12" s="21"/>
      <c r="L12" s="29">
        <v>0.52</v>
      </c>
      <c r="M12" s="21"/>
      <c r="N12" s="24">
        <v>0</v>
      </c>
      <c r="O12" s="86">
        <v>-6658646526</v>
      </c>
      <c r="P12" s="86"/>
      <c r="Q12" s="21"/>
      <c r="R12" s="24">
        <v>0</v>
      </c>
      <c r="S12" s="21"/>
      <c r="T12" s="23">
        <f>SUM(N12:R12)</f>
        <v>-6658646526</v>
      </c>
      <c r="U12" s="21"/>
      <c r="V12" s="73">
        <f>(T12/درآمد!$F$11)*100</f>
        <v>-0.73949630625890994</v>
      </c>
    </row>
    <row r="13" spans="1:22" ht="21.75" customHeight="1" thickBot="1" x14ac:dyDescent="0.25">
      <c r="A13" s="92" t="s">
        <v>22</v>
      </c>
      <c r="B13" s="92"/>
      <c r="D13" s="20">
        <v>0</v>
      </c>
      <c r="F13" s="25">
        <f>SUM(F10:F12)</f>
        <v>-1542823482925</v>
      </c>
      <c r="G13" s="21"/>
      <c r="H13" s="25">
        <f>SUM(H10:H12)</f>
        <v>251295083830</v>
      </c>
      <c r="I13" s="21"/>
      <c r="J13" s="25">
        <f>SUM(J10:J12)</f>
        <v>-1291528399095</v>
      </c>
      <c r="K13" s="21"/>
      <c r="L13" s="25">
        <f>SUM(L10:L12)</f>
        <v>100.2</v>
      </c>
      <c r="M13" s="21"/>
      <c r="N13" s="25">
        <v>0</v>
      </c>
      <c r="O13" s="21"/>
      <c r="P13" s="25">
        <f>SUM(O10:P12)</f>
        <v>587698510922</v>
      </c>
      <c r="Q13" s="21"/>
      <c r="R13" s="25">
        <f>SUM(Q10:R12)</f>
        <v>305322351532</v>
      </c>
      <c r="S13" s="21"/>
      <c r="T13" s="25">
        <f>SUM(S10:T12)</f>
        <v>893020862454</v>
      </c>
      <c r="U13" s="21"/>
      <c r="V13" s="30">
        <f>SUM(U10:V12)</f>
        <v>99.177156591549505</v>
      </c>
    </row>
    <row r="14" spans="1:22" ht="13.5" thickTop="1" x14ac:dyDescent="0.2">
      <c r="V14" s="36"/>
    </row>
    <row r="16" spans="1:22" x14ac:dyDescent="0.2">
      <c r="P16" s="34"/>
      <c r="R16" s="34"/>
    </row>
  </sheetData>
  <mergeCells count="22">
    <mergeCell ref="A11:B11"/>
    <mergeCell ref="A12:B12"/>
    <mergeCell ref="A13:B13"/>
    <mergeCell ref="T8:V8"/>
    <mergeCell ref="A9:B9"/>
    <mergeCell ref="A10:B10"/>
    <mergeCell ref="O10:P10"/>
    <mergeCell ref="R8:R9"/>
    <mergeCell ref="O12:P12"/>
    <mergeCell ref="O11:P11"/>
    <mergeCell ref="D8:D9"/>
    <mergeCell ref="F8:F9"/>
    <mergeCell ref="H8:H9"/>
    <mergeCell ref="P8:P9"/>
    <mergeCell ref="N8:N9"/>
    <mergeCell ref="J8:L8"/>
    <mergeCell ref="A1:V1"/>
    <mergeCell ref="A2:V2"/>
    <mergeCell ref="A3:V3"/>
    <mergeCell ref="B5:V5"/>
    <mergeCell ref="D7:L7"/>
    <mergeCell ref="N7:V7"/>
  </mergeCells>
  <pageMargins left="0.39" right="0.39" top="0.39" bottom="0.39" header="0" footer="0"/>
  <pageSetup scale="60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J13"/>
  <sheetViews>
    <sheetView rightToLeft="1" view="pageBreakPreview" zoomScaleNormal="100" zoomScaleSheetLayoutView="100" workbookViewId="0">
      <selection activeCell="D15" sqref="D15"/>
    </sheetView>
  </sheetViews>
  <sheetFormatPr defaultRowHeight="12.75" x14ac:dyDescent="0.2"/>
  <cols>
    <col min="1" max="1" width="5.140625" customWidth="1"/>
    <col min="2" max="2" width="59.5703125" customWidth="1"/>
    <col min="3" max="3" width="1.28515625" customWidth="1"/>
    <col min="4" max="4" width="19.42578125" customWidth="1"/>
    <col min="5" max="5" width="1.28515625" customWidth="1"/>
    <col min="6" max="6" width="20.7109375" customWidth="1"/>
    <col min="7" max="7" width="1.28515625" customWidth="1"/>
    <col min="8" max="8" width="19.42578125" customWidth="1"/>
    <col min="9" max="9" width="1.28515625" customWidth="1"/>
    <col min="10" max="10" width="19.42578125" customWidth="1"/>
    <col min="11" max="11" width="0.28515625" customWidth="1"/>
  </cols>
  <sheetData>
    <row r="1" spans="1:10" s="31" customFormat="1" ht="25.5" x14ac:dyDescent="0.2">
      <c r="A1" s="81" t="s">
        <v>0</v>
      </c>
      <c r="B1" s="81"/>
      <c r="C1" s="81"/>
      <c r="D1" s="81"/>
      <c r="E1" s="81"/>
      <c r="F1" s="81"/>
      <c r="G1" s="81"/>
      <c r="H1" s="81"/>
      <c r="I1" s="81"/>
      <c r="J1" s="81"/>
    </row>
    <row r="2" spans="1:10" s="31" customFormat="1" ht="25.5" x14ac:dyDescent="0.2">
      <c r="A2" s="81" t="s">
        <v>32</v>
      </c>
      <c r="B2" s="81"/>
      <c r="C2" s="81"/>
      <c r="D2" s="81"/>
      <c r="E2" s="81"/>
      <c r="F2" s="81"/>
      <c r="G2" s="81"/>
      <c r="H2" s="81"/>
      <c r="I2" s="81"/>
      <c r="J2" s="81"/>
    </row>
    <row r="3" spans="1:10" s="31" customFormat="1" ht="25.5" x14ac:dyDescent="0.2">
      <c r="A3" s="81" t="s">
        <v>2</v>
      </c>
      <c r="B3" s="81"/>
      <c r="C3" s="81"/>
      <c r="D3" s="81"/>
      <c r="E3" s="81"/>
      <c r="F3" s="81"/>
      <c r="G3" s="81"/>
      <c r="H3" s="81"/>
      <c r="I3" s="81"/>
      <c r="J3" s="81"/>
    </row>
    <row r="4" spans="1:10" ht="27.75" customHeight="1" x14ac:dyDescent="0.2"/>
    <row r="5" spans="1:10" ht="24.75" customHeight="1" x14ac:dyDescent="0.2">
      <c r="A5" s="1" t="s">
        <v>54</v>
      </c>
      <c r="B5" s="82" t="s">
        <v>55</v>
      </c>
      <c r="C5" s="82"/>
      <c r="D5" s="82"/>
      <c r="E5" s="82"/>
      <c r="F5" s="82"/>
      <c r="G5" s="82"/>
      <c r="H5" s="82"/>
      <c r="I5" s="82"/>
      <c r="J5" s="82"/>
    </row>
    <row r="6" spans="1:10" ht="26.25" customHeight="1" x14ac:dyDescent="0.2">
      <c r="D6" s="83" t="s">
        <v>47</v>
      </c>
      <c r="E6" s="83"/>
      <c r="F6" s="83"/>
      <c r="H6" s="83" t="s">
        <v>48</v>
      </c>
      <c r="I6" s="83"/>
      <c r="J6" s="83"/>
    </row>
    <row r="7" spans="1:10" ht="42" x14ac:dyDescent="0.2">
      <c r="A7" s="83" t="s">
        <v>56</v>
      </c>
      <c r="B7" s="83"/>
      <c r="D7" s="14" t="s">
        <v>57</v>
      </c>
      <c r="E7" s="3"/>
      <c r="F7" s="69" t="s">
        <v>58</v>
      </c>
      <c r="H7" s="69" t="s">
        <v>57</v>
      </c>
      <c r="I7" s="3"/>
      <c r="J7" s="69" t="s">
        <v>58</v>
      </c>
    </row>
    <row r="8" spans="1:10" s="50" customFormat="1" ht="27" customHeight="1" x14ac:dyDescent="0.2">
      <c r="A8" s="94" t="s">
        <v>72</v>
      </c>
      <c r="B8" s="94"/>
      <c r="D8" s="51">
        <v>339799</v>
      </c>
      <c r="F8" s="74">
        <v>0</v>
      </c>
      <c r="G8" s="75"/>
      <c r="H8" s="76">
        <v>7358314019</v>
      </c>
      <c r="I8" s="75"/>
      <c r="J8" s="74">
        <v>3.8840603798535196</v>
      </c>
    </row>
    <row r="9" spans="1:10" s="50" customFormat="1" ht="27" customHeight="1" x14ac:dyDescent="0.2">
      <c r="A9" s="95" t="s">
        <v>73</v>
      </c>
      <c r="B9" s="95"/>
      <c r="D9" s="54">
        <v>0</v>
      </c>
      <c r="F9" s="77">
        <v>0</v>
      </c>
      <c r="H9" s="54">
        <v>16409</v>
      </c>
      <c r="J9" s="77">
        <v>0</v>
      </c>
    </row>
    <row r="10" spans="1:10" s="50" customFormat="1" ht="21.75" customHeight="1" thickBot="1" x14ac:dyDescent="0.25">
      <c r="A10" s="92" t="s">
        <v>22</v>
      </c>
      <c r="B10" s="92"/>
      <c r="D10" s="58">
        <f>SUM(D8:D9)</f>
        <v>339799</v>
      </c>
      <c r="F10" s="58">
        <v>0</v>
      </c>
      <c r="H10" s="58">
        <f>SUM(H8:H9)</f>
        <v>7358330428</v>
      </c>
      <c r="J10" s="78">
        <f>SUM(J8:J9)</f>
        <v>3.8840603798535196</v>
      </c>
    </row>
    <row r="11" spans="1:10" ht="13.5" thickTop="1" x14ac:dyDescent="0.2"/>
    <row r="12" spans="1:10" x14ac:dyDescent="0.2">
      <c r="H12" s="15"/>
    </row>
    <row r="13" spans="1:10" ht="18" x14ac:dyDescent="0.25">
      <c r="B13" s="43"/>
    </row>
  </sheetData>
  <mergeCells count="10">
    <mergeCell ref="A7:B7"/>
    <mergeCell ref="A8:B8"/>
    <mergeCell ref="A9:B9"/>
    <mergeCell ref="A10:B10"/>
    <mergeCell ref="A1:J1"/>
    <mergeCell ref="A2:J2"/>
    <mergeCell ref="A3:J3"/>
    <mergeCell ref="B5:J5"/>
    <mergeCell ref="D6:F6"/>
    <mergeCell ref="H6:J6"/>
  </mergeCells>
  <pageMargins left="0.39" right="0.39" top="0.39" bottom="0.39" header="0" footer="0"/>
  <pageSetup scale="89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F10"/>
  <sheetViews>
    <sheetView rightToLeft="1" view="pageBreakPreview" zoomScale="95" zoomScaleNormal="100" zoomScaleSheetLayoutView="95" workbookViewId="0">
      <selection activeCell="B23" sqref="B23"/>
    </sheetView>
  </sheetViews>
  <sheetFormatPr defaultRowHeight="12.75" x14ac:dyDescent="0.2"/>
  <cols>
    <col min="1" max="1" width="5.140625" customWidth="1"/>
    <col min="2" max="2" width="41.5703125" customWidth="1"/>
    <col min="3" max="3" width="1.28515625" customWidth="1"/>
    <col min="4" max="4" width="19.42578125" customWidth="1"/>
    <col min="5" max="5" width="1.28515625" customWidth="1"/>
    <col min="6" max="6" width="19.42578125" customWidth="1"/>
    <col min="7" max="7" width="0.28515625" customWidth="1"/>
  </cols>
  <sheetData>
    <row r="1" spans="1:6" s="31" customFormat="1" ht="25.5" x14ac:dyDescent="0.2">
      <c r="A1" s="81" t="s">
        <v>0</v>
      </c>
      <c r="B1" s="81"/>
      <c r="C1" s="81"/>
      <c r="D1" s="81"/>
      <c r="E1" s="81"/>
      <c r="F1" s="81"/>
    </row>
    <row r="2" spans="1:6" s="31" customFormat="1" ht="25.5" x14ac:dyDescent="0.2">
      <c r="A2" s="81" t="s">
        <v>32</v>
      </c>
      <c r="B2" s="81"/>
      <c r="C2" s="81"/>
      <c r="D2" s="81"/>
      <c r="E2" s="81"/>
      <c r="F2" s="81"/>
    </row>
    <row r="3" spans="1:6" s="31" customFormat="1" ht="25.5" x14ac:dyDescent="0.2">
      <c r="A3" s="81" t="s">
        <v>2</v>
      </c>
      <c r="B3" s="81"/>
      <c r="C3" s="81"/>
      <c r="D3" s="81"/>
      <c r="E3" s="81"/>
      <c r="F3" s="81"/>
    </row>
    <row r="4" spans="1:6" ht="14.45" customHeight="1" x14ac:dyDescent="0.2"/>
    <row r="5" spans="1:6" ht="29.1" customHeight="1" x14ac:dyDescent="0.2">
      <c r="A5" s="1" t="s">
        <v>59</v>
      </c>
      <c r="B5" s="82" t="s">
        <v>44</v>
      </c>
      <c r="C5" s="82"/>
      <c r="D5" s="82"/>
      <c r="E5" s="82"/>
      <c r="F5" s="82"/>
    </row>
    <row r="6" spans="1:6" ht="21" x14ac:dyDescent="0.2">
      <c r="D6" s="2" t="s">
        <v>47</v>
      </c>
      <c r="F6" s="2" t="s">
        <v>9</v>
      </c>
    </row>
    <row r="7" spans="1:6" ht="21" x14ac:dyDescent="0.2">
      <c r="A7" s="83" t="s">
        <v>44</v>
      </c>
      <c r="B7" s="83"/>
      <c r="D7" s="4" t="s">
        <v>26</v>
      </c>
      <c r="F7" s="4" t="s">
        <v>26</v>
      </c>
    </row>
    <row r="8" spans="1:6" s="40" customFormat="1" ht="18.75" x14ac:dyDescent="0.2">
      <c r="A8" s="39"/>
      <c r="B8" s="39"/>
      <c r="D8" s="41" t="s">
        <v>71</v>
      </c>
      <c r="F8" s="41" t="s">
        <v>71</v>
      </c>
    </row>
    <row r="9" spans="1:6" ht="21.75" customHeight="1" x14ac:dyDescent="0.2">
      <c r="A9" s="85" t="s">
        <v>60</v>
      </c>
      <c r="B9" s="85"/>
      <c r="D9" s="19">
        <v>50798403</v>
      </c>
      <c r="E9" s="17"/>
      <c r="F9" s="19">
        <v>50798403</v>
      </c>
    </row>
    <row r="10" spans="1:6" ht="21.75" customHeight="1" x14ac:dyDescent="0.2">
      <c r="A10" s="92" t="s">
        <v>22</v>
      </c>
      <c r="B10" s="92"/>
      <c r="D10" s="20">
        <v>50798403</v>
      </c>
      <c r="E10" s="17"/>
      <c r="F10" s="20">
        <v>50798403</v>
      </c>
    </row>
  </sheetData>
  <mergeCells count="7">
    <mergeCell ref="A9:B9"/>
    <mergeCell ref="A10:B10"/>
    <mergeCell ref="A1:F1"/>
    <mergeCell ref="A2:F2"/>
    <mergeCell ref="A3:F3"/>
    <mergeCell ref="B5:F5"/>
    <mergeCell ref="A7:B7"/>
  </mergeCells>
  <pageMargins left="0.39" right="0.39" top="0.39" bottom="0.39" header="0" footer="0"/>
  <pageSetup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M15"/>
  <sheetViews>
    <sheetView rightToLeft="1" view="pageBreakPreview" zoomScale="96" zoomScaleNormal="100" zoomScaleSheetLayoutView="96" workbookViewId="0">
      <selection activeCell="C24" sqref="C24"/>
    </sheetView>
  </sheetViews>
  <sheetFormatPr defaultRowHeight="12.75" x14ac:dyDescent="0.2"/>
  <cols>
    <col min="1" max="1" width="25.5703125" bestFit="1" customWidth="1"/>
    <col min="2" max="2" width="1.28515625" customWidth="1"/>
    <col min="3" max="3" width="10.140625" bestFit="1" customWidth="1"/>
    <col min="4" max="4" width="1.28515625" customWidth="1"/>
    <col min="5" max="5" width="11.85546875" bestFit="1" customWidth="1"/>
    <col min="6" max="6" width="1.28515625" customWidth="1"/>
    <col min="7" max="7" width="11.5703125" bestFit="1" customWidth="1"/>
    <col min="8" max="8" width="1.28515625" customWidth="1"/>
    <col min="9" max="9" width="15.140625" bestFit="1" customWidth="1"/>
    <col min="10" max="10" width="1.28515625" customWidth="1"/>
    <col min="11" max="11" width="11.85546875" bestFit="1" customWidth="1"/>
    <col min="12" max="12" width="1.28515625" customWidth="1"/>
    <col min="13" max="13" width="15.140625" bestFit="1" customWidth="1"/>
    <col min="14" max="14" width="0.28515625" customWidth="1"/>
  </cols>
  <sheetData>
    <row r="1" spans="1:13" s="31" customFormat="1" ht="25.5" x14ac:dyDescent="0.2">
      <c r="A1" s="81" t="s">
        <v>0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</row>
    <row r="2" spans="1:13" s="31" customFormat="1" ht="25.5" x14ac:dyDescent="0.2">
      <c r="A2" s="81" t="s">
        <v>32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</row>
    <row r="3" spans="1:13" s="31" customFormat="1" ht="25.5" x14ac:dyDescent="0.2">
      <c r="A3" s="81" t="s">
        <v>2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</row>
    <row r="4" spans="1:13" ht="14.45" customHeight="1" x14ac:dyDescent="0.2"/>
    <row r="5" spans="1:13" ht="32.25" customHeight="1" x14ac:dyDescent="0.2">
      <c r="A5" s="82" t="s">
        <v>64</v>
      </c>
      <c r="B5" s="82"/>
      <c r="C5" s="82"/>
      <c r="D5" s="82"/>
      <c r="E5" s="82"/>
      <c r="F5" s="82"/>
      <c r="G5" s="82"/>
      <c r="H5" s="82"/>
      <c r="I5" s="82"/>
      <c r="J5" s="82"/>
      <c r="K5" s="82"/>
      <c r="L5" s="82"/>
      <c r="M5" s="82"/>
    </row>
    <row r="6" spans="1:13" ht="32.25" customHeight="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1:13" ht="14.45" customHeight="1" x14ac:dyDescent="0.2">
      <c r="A7" s="83" t="s">
        <v>35</v>
      </c>
      <c r="C7" s="83" t="s">
        <v>47</v>
      </c>
      <c r="D7" s="83"/>
      <c r="E7" s="83"/>
      <c r="F7" s="83"/>
      <c r="G7" s="83"/>
      <c r="I7" s="83" t="s">
        <v>48</v>
      </c>
      <c r="J7" s="83"/>
      <c r="K7" s="83"/>
      <c r="L7" s="83"/>
      <c r="M7" s="83"/>
    </row>
    <row r="8" spans="1:13" ht="29.1" customHeight="1" x14ac:dyDescent="0.2">
      <c r="A8" s="83"/>
      <c r="C8" s="14" t="s">
        <v>62</v>
      </c>
      <c r="D8" s="3"/>
      <c r="E8" s="14" t="s">
        <v>61</v>
      </c>
      <c r="F8" s="3"/>
      <c r="G8" s="14" t="s">
        <v>63</v>
      </c>
      <c r="I8" s="14" t="s">
        <v>62</v>
      </c>
      <c r="J8" s="3"/>
      <c r="K8" s="14" t="s">
        <v>61</v>
      </c>
      <c r="L8" s="3"/>
      <c r="M8" s="14" t="s">
        <v>63</v>
      </c>
    </row>
    <row r="9" spans="1:13" ht="21" x14ac:dyDescent="0.2">
      <c r="A9" s="37"/>
      <c r="C9" s="42" t="s">
        <v>71</v>
      </c>
      <c r="D9" s="40"/>
      <c r="E9" s="42" t="s">
        <v>71</v>
      </c>
      <c r="F9" s="40"/>
      <c r="G9" s="42" t="s">
        <v>71</v>
      </c>
      <c r="H9" s="40"/>
      <c r="I9" s="42" t="s">
        <v>71</v>
      </c>
      <c r="J9" s="40"/>
      <c r="K9" s="42" t="s">
        <v>71</v>
      </c>
      <c r="L9" s="40"/>
      <c r="M9" s="42" t="s">
        <v>71</v>
      </c>
    </row>
    <row r="10" spans="1:13" s="50" customFormat="1" ht="27.75" customHeight="1" x14ac:dyDescent="0.2">
      <c r="A10" s="70" t="s">
        <v>74</v>
      </c>
      <c r="C10" s="57">
        <v>339799</v>
      </c>
      <c r="D10" s="52"/>
      <c r="E10" s="57">
        <v>0</v>
      </c>
      <c r="F10" s="52"/>
      <c r="G10" s="57">
        <v>339799</v>
      </c>
      <c r="H10" s="52"/>
      <c r="I10" s="57">
        <v>7358314019</v>
      </c>
      <c r="J10" s="52"/>
      <c r="K10" s="57">
        <v>0</v>
      </c>
      <c r="L10" s="52"/>
      <c r="M10" s="57">
        <v>7358314019</v>
      </c>
    </row>
    <row r="11" spans="1:13" s="50" customFormat="1" ht="27.75" customHeight="1" x14ac:dyDescent="0.2">
      <c r="A11" s="53" t="s">
        <v>75</v>
      </c>
      <c r="C11" s="54">
        <v>0</v>
      </c>
      <c r="D11" s="52"/>
      <c r="E11" s="54">
        <v>0</v>
      </c>
      <c r="F11" s="52"/>
      <c r="G11" s="54">
        <v>0</v>
      </c>
      <c r="H11" s="52"/>
      <c r="I11" s="54">
        <v>16409</v>
      </c>
      <c r="J11" s="52"/>
      <c r="K11" s="54">
        <v>0</v>
      </c>
      <c r="L11" s="52"/>
      <c r="M11" s="54">
        <v>16409</v>
      </c>
    </row>
    <row r="12" spans="1:13" s="50" customFormat="1" ht="27.75" customHeight="1" x14ac:dyDescent="0.2">
      <c r="A12" s="38" t="s">
        <v>22</v>
      </c>
      <c r="C12" s="58">
        <v>339799</v>
      </c>
      <c r="D12" s="52"/>
      <c r="E12" s="58">
        <v>0</v>
      </c>
      <c r="F12" s="52"/>
      <c r="G12" s="58">
        <v>339799</v>
      </c>
      <c r="H12" s="52"/>
      <c r="I12" s="58">
        <v>7358330428</v>
      </c>
      <c r="J12" s="52"/>
      <c r="K12" s="58">
        <v>0</v>
      </c>
      <c r="L12" s="52"/>
      <c r="M12" s="58">
        <v>7358330428</v>
      </c>
    </row>
    <row r="15" spans="1:13" ht="18" x14ac:dyDescent="0.25">
      <c r="A15" s="43"/>
    </row>
  </sheetData>
  <mergeCells count="7">
    <mergeCell ref="A1:M1"/>
    <mergeCell ref="A2:M2"/>
    <mergeCell ref="A3:M3"/>
    <mergeCell ref="A5:M5"/>
    <mergeCell ref="A7:A8"/>
    <mergeCell ref="C7:G7"/>
    <mergeCell ref="I7:M7"/>
  </mergeCells>
  <pageMargins left="0.39" right="0.39" top="0.39" bottom="0.39" header="0" footer="0"/>
  <pageSetup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Q11"/>
  <sheetViews>
    <sheetView rightToLeft="1" view="pageBreakPreview" zoomScale="106" zoomScaleNormal="100" zoomScaleSheetLayoutView="106" workbookViewId="0">
      <selection activeCell="G23" sqref="G23"/>
    </sheetView>
  </sheetViews>
  <sheetFormatPr defaultRowHeight="12.75" x14ac:dyDescent="0.2"/>
  <cols>
    <col min="1" max="1" width="24.85546875" bestFit="1" customWidth="1"/>
    <col min="2" max="2" width="1.28515625" customWidth="1"/>
    <col min="3" max="3" width="9.140625" bestFit="1" customWidth="1"/>
    <col min="4" max="4" width="1.28515625" customWidth="1"/>
    <col min="5" max="5" width="19.42578125" bestFit="1" customWidth="1"/>
    <col min="6" max="6" width="1.28515625" customWidth="1"/>
    <col min="7" max="7" width="17.5703125" bestFit="1" customWidth="1"/>
    <col min="8" max="8" width="1.28515625" customWidth="1"/>
    <col min="9" max="9" width="18.28515625" bestFit="1" customWidth="1"/>
    <col min="10" max="10" width="1.28515625" customWidth="1"/>
    <col min="11" max="11" width="9.140625" bestFit="1" customWidth="1"/>
    <col min="12" max="12" width="1.28515625" customWidth="1"/>
    <col min="13" max="13" width="19.42578125" bestFit="1" customWidth="1"/>
    <col min="14" max="14" width="0.85546875" customWidth="1"/>
    <col min="15" max="15" width="17.7109375" bestFit="1" customWidth="1"/>
    <col min="16" max="16" width="1.28515625" customWidth="1"/>
    <col min="17" max="17" width="31" customWidth="1"/>
    <col min="18" max="18" width="0.28515625" customWidth="1"/>
  </cols>
  <sheetData>
    <row r="1" spans="1:17" s="31" customFormat="1" ht="25.5" x14ac:dyDescent="0.2">
      <c r="A1" s="81" t="s">
        <v>0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</row>
    <row r="2" spans="1:17" s="31" customFormat="1" ht="25.5" x14ac:dyDescent="0.2">
      <c r="A2" s="81" t="s">
        <v>32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</row>
    <row r="3" spans="1:17" s="31" customFormat="1" ht="25.5" x14ac:dyDescent="0.2">
      <c r="A3" s="81" t="s">
        <v>2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</row>
    <row r="4" spans="1:17" ht="14.45" customHeight="1" x14ac:dyDescent="0.2"/>
    <row r="5" spans="1:17" ht="24" x14ac:dyDescent="0.2">
      <c r="A5" s="82" t="s">
        <v>65</v>
      </c>
      <c r="B5" s="82"/>
      <c r="C5" s="82"/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</row>
    <row r="6" spans="1:17" ht="12" customHeight="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</row>
    <row r="7" spans="1:17" ht="21" x14ac:dyDescent="0.2">
      <c r="A7" s="83" t="s">
        <v>35</v>
      </c>
      <c r="C7" s="83" t="s">
        <v>47</v>
      </c>
      <c r="D7" s="83"/>
      <c r="E7" s="83"/>
      <c r="F7" s="83"/>
      <c r="G7" s="83"/>
      <c r="H7" s="83"/>
      <c r="I7" s="83"/>
      <c r="K7" s="83" t="s">
        <v>48</v>
      </c>
      <c r="L7" s="83"/>
      <c r="M7" s="83"/>
      <c r="N7" s="83"/>
      <c r="O7" s="83"/>
      <c r="P7" s="83"/>
      <c r="Q7" s="83"/>
    </row>
    <row r="8" spans="1:17" ht="42" x14ac:dyDescent="0.2">
      <c r="A8" s="83"/>
      <c r="C8" s="14" t="s">
        <v>13</v>
      </c>
      <c r="D8" s="3"/>
      <c r="E8" s="14" t="s">
        <v>66</v>
      </c>
      <c r="F8" s="3"/>
      <c r="G8" s="14" t="s">
        <v>67</v>
      </c>
      <c r="H8" s="3"/>
      <c r="I8" s="14" t="s">
        <v>68</v>
      </c>
      <c r="K8" s="14" t="s">
        <v>13</v>
      </c>
      <c r="L8" s="3"/>
      <c r="M8" s="14" t="s">
        <v>66</v>
      </c>
      <c r="N8" s="3"/>
      <c r="O8" s="14" t="s">
        <v>67</v>
      </c>
      <c r="P8" s="3"/>
      <c r="Q8" s="14" t="s">
        <v>68</v>
      </c>
    </row>
    <row r="9" spans="1:17" s="50" customFormat="1" ht="26.25" customHeight="1" x14ac:dyDescent="0.2">
      <c r="A9" s="49" t="s">
        <v>19</v>
      </c>
      <c r="C9" s="51">
        <v>1400</v>
      </c>
      <c r="D9" s="52"/>
      <c r="E9" s="51">
        <v>10820909400</v>
      </c>
      <c r="F9" s="52"/>
      <c r="G9" s="51">
        <v>10820909248</v>
      </c>
      <c r="H9" s="52"/>
      <c r="I9" s="51">
        <v>152</v>
      </c>
      <c r="J9" s="52"/>
      <c r="K9" s="51">
        <v>1400</v>
      </c>
      <c r="L9" s="52"/>
      <c r="M9" s="51">
        <v>10820909400</v>
      </c>
      <c r="N9" s="52"/>
      <c r="O9" s="51">
        <v>10820909248</v>
      </c>
      <c r="P9" s="52"/>
      <c r="Q9" s="51">
        <v>152</v>
      </c>
    </row>
    <row r="10" spans="1:17" s="50" customFormat="1" ht="26.25" customHeight="1" x14ac:dyDescent="0.2">
      <c r="A10" s="53" t="s">
        <v>53</v>
      </c>
      <c r="C10" s="54">
        <v>101690</v>
      </c>
      <c r="D10" s="52"/>
      <c r="E10" s="54">
        <v>1004769802043</v>
      </c>
      <c r="F10" s="52"/>
      <c r="G10" s="54">
        <v>753474718365</v>
      </c>
      <c r="H10" s="52"/>
      <c r="I10" s="54">
        <v>251295083678</v>
      </c>
      <c r="J10" s="52"/>
      <c r="K10" s="54">
        <v>131690</v>
      </c>
      <c r="L10" s="52"/>
      <c r="M10" s="54">
        <v>1270549789842</v>
      </c>
      <c r="N10" s="52"/>
      <c r="O10" s="54">
        <v>968284093460</v>
      </c>
      <c r="P10" s="52"/>
      <c r="Q10" s="54">
        <v>305322351380</v>
      </c>
    </row>
    <row r="11" spans="1:17" ht="26.25" customHeight="1" thickBot="1" x14ac:dyDescent="0.6">
      <c r="A11" s="55" t="s">
        <v>22</v>
      </c>
      <c r="C11" s="56">
        <v>103090</v>
      </c>
      <c r="D11" s="17"/>
      <c r="E11" s="56">
        <f>SUM(E9:E10)</f>
        <v>1015590711443</v>
      </c>
      <c r="F11" s="17"/>
      <c r="G11" s="56">
        <f>SUM(G9:G10)</f>
        <v>764295627613</v>
      </c>
      <c r="H11" s="17"/>
      <c r="I11" s="56">
        <f>SUM(I9:I10)</f>
        <v>251295083830</v>
      </c>
      <c r="J11" s="17"/>
      <c r="K11" s="56">
        <v>133090</v>
      </c>
      <c r="L11" s="17"/>
      <c r="M11" s="56">
        <f>SUM(M9:M10)</f>
        <v>1281370699242</v>
      </c>
      <c r="N11" s="17"/>
      <c r="O11" s="56">
        <f>SUM(O9:O10)</f>
        <v>979105002708</v>
      </c>
      <c r="P11" s="17"/>
      <c r="Q11" s="56">
        <f>SUM(Q9:Q10)</f>
        <v>305322351532</v>
      </c>
    </row>
  </sheetData>
  <mergeCells count="7">
    <mergeCell ref="A1:Q1"/>
    <mergeCell ref="A2:Q2"/>
    <mergeCell ref="A3:Q3"/>
    <mergeCell ref="A5:Q5"/>
    <mergeCell ref="A7:A8"/>
    <mergeCell ref="C7:I7"/>
    <mergeCell ref="K7:Q7"/>
  </mergeCells>
  <pageMargins left="0.39" right="0.39" top="0.39" bottom="0.39" header="0" footer="0"/>
  <pageSetup scale="7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10</vt:i4>
      </vt:variant>
    </vt:vector>
  </HeadingPairs>
  <TitlesOfParts>
    <vt:vector size="20" baseType="lpstr">
      <vt:lpstr>صورت وضعیت</vt:lpstr>
      <vt:lpstr>سهام</vt:lpstr>
      <vt:lpstr>سپرده</vt:lpstr>
      <vt:lpstr>درآمد</vt:lpstr>
      <vt:lpstr>درآمد سرمایه گذاری در سهام</vt:lpstr>
      <vt:lpstr>درآمد سپرده بانکی</vt:lpstr>
      <vt:lpstr>سایر درآمدها</vt:lpstr>
      <vt:lpstr>سود سپرده بانکی</vt:lpstr>
      <vt:lpstr>درآمد ناشی از فروش</vt:lpstr>
      <vt:lpstr>درآمد ناشی از تغییر قیمت اوراق</vt:lpstr>
      <vt:lpstr>درآمد!Print_Area</vt:lpstr>
      <vt:lpstr>'درآمد سپرده بانکی'!Print_Area</vt:lpstr>
      <vt:lpstr>'درآمد سرمایه گذاری در سهام'!Print_Area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'سود سپرده بانکی'!Print_Area</vt:lpstr>
      <vt:lpstr>سهام!Print_Area</vt:lpstr>
      <vt:lpstr>'صورت وضعیت'!Print_Area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Mahdi Nikpay</dc:creator>
  <dc:description/>
  <cp:lastModifiedBy>Mahdi Nikpay</cp:lastModifiedBy>
  <dcterms:created xsi:type="dcterms:W3CDTF">2025-04-22T06:19:09Z</dcterms:created>
  <dcterms:modified xsi:type="dcterms:W3CDTF">2025-04-30T13:05:51Z</dcterms:modified>
</cp:coreProperties>
</file>